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12780" activeTab="0"/>
  </bookViews>
  <sheets>
    <sheet name="Krycí list" sheetId="1" r:id="rId1"/>
    <sheet name="Rekapitulace" sheetId="2" r:id="rId2"/>
    <sheet name="Položky" sheetId="3" r:id="rId3"/>
    <sheet name="Elektrika" sheetId="4" r:id="rId4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'Rekapitulace'!$G$30</definedName>
    <definedName name="Dodavka0">'Položky'!#REF!</definedName>
    <definedName name="HSV">'Rekapitulace'!$E$30</definedName>
    <definedName name="HSV0">'Položky'!#REF!</definedName>
    <definedName name="HZS">'Rekapitulace'!$I$30</definedName>
    <definedName name="HZS0">'Položky'!#REF!</definedName>
    <definedName name="JKSO">'Krycí list'!$G$2</definedName>
    <definedName name="MJ">'Krycí list'!$G$5</definedName>
    <definedName name="Mont">'Rekapitulace'!$H$30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'Položky'!$A$1:$G$173</definedName>
    <definedName name="_xlnm.Print_Area" localSheetId="1">'Rekapitulace'!$A$1:$I$44</definedName>
    <definedName name="PocetMJ">'Krycí list'!$G$6</definedName>
    <definedName name="Poznamka">'Krycí list'!$B$37</definedName>
    <definedName name="Projektant">'Krycí list'!$C$8</definedName>
    <definedName name="PSV">'Rekapitulace'!$F$30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<sst xmlns="http://schemas.openxmlformats.org/spreadsheetml/2006/main" count="593" uniqueCount="383">
  <si>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</si>
  <si>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</si>
  <si>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</si>
  <si>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</si>
  <si>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</si>
  <si>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</si>
  <si>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</si>
  <si>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</si>
  <si>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</si>
  <si>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</si>
  <si>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</si>
  <si>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</si>
  <si>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</si>
  <si>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</si>
  <si>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</si>
  <si>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</si>
  <si>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</si>
  <si>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</si>
  <si>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</si>
  <si>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</si>
  <si>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</si>
  <si>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</si>
  <si>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</si>
  <si>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</si>
  <si>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</si>
  <si>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</si>
  <si>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</si>
  <si>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</si>
  <si>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</si>
  <si>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</si>
  <si>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</si>
  <si>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</si>
  <si>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</si>
  <si>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</si>
  <si>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</si>
  <si>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</si>
  <si>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</si>
  <si>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</si>
  <si>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</si>
  <si>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</si>
  <si>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</si>
  <si>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</si>
  <si>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</si>
  <si>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</si>
  <si>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</si>
  <si>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</si>
  <si>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</si>
  <si>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</si>
  <si>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</si>
  <si>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</si>
  <si>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</si>
  <si>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</si>
  <si>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</si>
  <si>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</si>
  <si>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</si>
  <si>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</si>
  <si>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</si>
  <si>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</si>
  <si>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</si>
  <si>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</si>
  <si>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</si>
  <si>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</si>
  <si>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</si>
  <si>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</si>
  <si>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</si>
  <si>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</si>
  <si>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</si>
  <si>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</si>
  <si>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</si>
  <si>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</si>
  <si>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</si>
  <si>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</si>
  <si>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</si>
  <si>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</si>
  <si>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</si>
  <si>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</si>
  <si>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11OF03</t>
  </si>
  <si>
    <t>SO01</t>
  </si>
  <si>
    <t>KLUBOVNA</t>
  </si>
  <si>
    <t>3</t>
  </si>
  <si>
    <t>Svislé a kompletní konstrukce</t>
  </si>
  <si>
    <t>310238211RT1</t>
  </si>
  <si>
    <t>Zazdívka otvorů plochy do 1 m2 cihlami na MVC s použitím suché maltové směsi</t>
  </si>
  <si>
    <t>m3</t>
  </si>
  <si>
    <t>0,3*0,6*1,2*3</t>
  </si>
  <si>
    <t>0,3*1*2,3</t>
  </si>
  <si>
    <t>0,3*0,6*0,6</t>
  </si>
  <si>
    <t>342248112R00</t>
  </si>
  <si>
    <t xml:space="preserve">Příčky POROTHERM 11,5 P+D na MVC 5 tl. 11,5 cm </t>
  </si>
  <si>
    <t>m2</t>
  </si>
  <si>
    <t>2,65*(1+1+0,7*2+1)</t>
  </si>
  <si>
    <t>342264051RT2</t>
  </si>
  <si>
    <t>Podhled sádrokartonový na zavěšenou ocel. konstr. desky protipožární tl. 12,5 mm, bez izolace</t>
  </si>
  <si>
    <t>2,66+50+3,2+3,23+1,6+2,55+0,5+10,12</t>
  </si>
  <si>
    <t>61</t>
  </si>
  <si>
    <t>Upravy povrchů vnitřní</t>
  </si>
  <si>
    <t>612409991RT2</t>
  </si>
  <si>
    <t>Začištění omítek kolem oken,dveří apod. s použitím suché maltové směsi</t>
  </si>
  <si>
    <t>m</t>
  </si>
  <si>
    <t>612425931R00</t>
  </si>
  <si>
    <t xml:space="preserve">Omítka vápenná vnitřního ostění - štuková </t>
  </si>
  <si>
    <t>0,2*(0,6*3*5+1,2*7+1,5*14+0,8*4+2*8+0,6*5+2*10)</t>
  </si>
  <si>
    <t>612473182R00</t>
  </si>
  <si>
    <t xml:space="preserve">Omítka vnitřního zdiva ze suché směsi, štuková </t>
  </si>
  <si>
    <t>zazdívka+nové příčky:1,446/0,3+11,66*2</t>
  </si>
  <si>
    <t>ostatní drobné:8</t>
  </si>
  <si>
    <t>62</t>
  </si>
  <si>
    <t>Úpravy povrchů vnější</t>
  </si>
  <si>
    <t>622421396RU1</t>
  </si>
  <si>
    <t>Zateplovací systém  EPS 70 F tl. 100 mm omítka silikátová, spotřeba 2,5 kg/m2</t>
  </si>
  <si>
    <t>2*(17,1+5,5)*3,0</t>
  </si>
  <si>
    <t>-(0,6*0,6*5+1,2*1,5*7+0,8*2,3)</t>
  </si>
  <si>
    <t>0,2*(0,6*3*5+1,2*7+1,5*14+2,3*2+1*2)</t>
  </si>
  <si>
    <t>63</t>
  </si>
  <si>
    <t>Podlahy a podlahové konstrukce</t>
  </si>
  <si>
    <t>632411104RT1</t>
  </si>
  <si>
    <t>Vyrovnávací stěrka Cemix 050, ruční zprac. tl.4 mm samonivelační anhydritová směs 30 Cemix 050 30 MPa</t>
  </si>
  <si>
    <t>2,66+3,2+3,23+1,6+2,55+0,5+10,12+50</t>
  </si>
  <si>
    <t>64</t>
  </si>
  <si>
    <t>Výplně otvorů</t>
  </si>
  <si>
    <t>642942111RT2</t>
  </si>
  <si>
    <t>Osazení zárubní dveřních ocelových, pl. do 2,5 m2 včetně dodávky zárubně CgH  60 x 197 x 11 cm</t>
  </si>
  <si>
    <t>kus</t>
  </si>
  <si>
    <t>642942111RT4</t>
  </si>
  <si>
    <t>Osazení zárubní dveřních ocelových, pl. do 2,5 m2 včetně dodávky zárubně CgH  80 x 197 x 11 cm</t>
  </si>
  <si>
    <t>94</t>
  </si>
  <si>
    <t>Lešení a stavební výtahy</t>
  </si>
  <si>
    <t>941941041R00</t>
  </si>
  <si>
    <t>Montáž lešení leh.řad.s podlahami,š.1,2 m, H 10 m (fasáda)</t>
  </si>
  <si>
    <t>941941291R00</t>
  </si>
  <si>
    <t xml:space="preserve">Příplatek za každý měsíc použití lešení k pol.1041 </t>
  </si>
  <si>
    <t>941941841R00</t>
  </si>
  <si>
    <t xml:space="preserve">Demontáž lešení leh.řad.s podlahami,š.1,2 m,H 10 m </t>
  </si>
  <si>
    <t>95</t>
  </si>
  <si>
    <t>Dokončovací konstrukce na pozemních stavbách</t>
  </si>
  <si>
    <t>952901111R00</t>
  </si>
  <si>
    <t xml:space="preserve">Vyčištění budov o výšce podlaží do 4 m </t>
  </si>
  <si>
    <t>953941210R00</t>
  </si>
  <si>
    <t xml:space="preserve">Osazení kovových poklopů s rámy plochy do 1 m2 </t>
  </si>
  <si>
    <t>953941411R00</t>
  </si>
  <si>
    <t xml:space="preserve">Osazení železných ventilací o ploše do 0,10 m2 </t>
  </si>
  <si>
    <t>95-01</t>
  </si>
  <si>
    <t>M+D plech.dvířka s rámem pro vstup do sklepa 1000x800 mm</t>
  </si>
  <si>
    <t>95-02</t>
  </si>
  <si>
    <t>Plastová jímka vč.poklopu a vybír.jímky - vložka do stáv.bet.jímky - 8 m3 + stav.práce</t>
  </si>
  <si>
    <t>kpl</t>
  </si>
  <si>
    <t>55340298</t>
  </si>
  <si>
    <t>Poklop ocelový 850x1000mm (povrch jako podlaha)</t>
  </si>
  <si>
    <t>55347615</t>
  </si>
  <si>
    <t>Ocelový průvětrník s rámečkem a sítí 150x150 mm</t>
  </si>
  <si>
    <t>96</t>
  </si>
  <si>
    <t>Bourání konstrukcí</t>
  </si>
  <si>
    <t>725110811R00</t>
  </si>
  <si>
    <t xml:space="preserve">Demontáž klozetů splachovacích </t>
  </si>
  <si>
    <t>soubor</t>
  </si>
  <si>
    <t>725210821R00</t>
  </si>
  <si>
    <t xml:space="preserve">Demontáž umyvadel bez výtokových armatur </t>
  </si>
  <si>
    <t>725230811R00</t>
  </si>
  <si>
    <t xml:space="preserve">Demontáž bidetů  z diturvitu </t>
  </si>
  <si>
    <t>725820801R00</t>
  </si>
  <si>
    <t xml:space="preserve">Demontáž baterie nástěnné do G 3/4 </t>
  </si>
  <si>
    <t>776551830R00</t>
  </si>
  <si>
    <t xml:space="preserve">Sejmutí povlaků volně položených </t>
  </si>
  <si>
    <t>34,75+10,6+9,5+1,32</t>
  </si>
  <si>
    <t>962031132R00</t>
  </si>
  <si>
    <t xml:space="preserve">Bourání příček cihelných tl. 10 cm </t>
  </si>
  <si>
    <t>2,65*(4,7+2,9+1,55+1,05+0,85+0,9+0,9+0,6+2)</t>
  </si>
  <si>
    <t>962081141R00</t>
  </si>
  <si>
    <t xml:space="preserve">Bourání oken ze skleněných tvárnic tl. 15 cm </t>
  </si>
  <si>
    <t>0,6*0,6*3+1,2*0,6</t>
  </si>
  <si>
    <t>965081713R00</t>
  </si>
  <si>
    <t xml:space="preserve">Bourání dlaždic keramických tl. 1 cm, nad 1 m2 </t>
  </si>
  <si>
    <t>5,51+2,08+0,9+4,22+1,35+0,9*2</t>
  </si>
  <si>
    <t>968062354R00</t>
  </si>
  <si>
    <t xml:space="preserve">Vybourání dřevěných rámů oken dvojitých pl. 1 m2 </t>
  </si>
  <si>
    <t>0,6*1,2*5</t>
  </si>
  <si>
    <t>968062355R00</t>
  </si>
  <si>
    <t xml:space="preserve">Vybourání dřevěných rámů oken dvojitých pl. 2 m2 </t>
  </si>
  <si>
    <t>1,2*1,5*6</t>
  </si>
  <si>
    <t>1,2*1,2</t>
  </si>
  <si>
    <t>968062455R00</t>
  </si>
  <si>
    <t xml:space="preserve">Vybourání dřevěných dveřních zárubní pl. do 2 m2 </t>
  </si>
  <si>
    <t>0,8*2,0*4</t>
  </si>
  <si>
    <t>968062456R00</t>
  </si>
  <si>
    <t xml:space="preserve">Vybourání dřevěných dveřních zárubní pl. nad 2 m2 </t>
  </si>
  <si>
    <t>1,0*2,3</t>
  </si>
  <si>
    <t>971033541R00</t>
  </si>
  <si>
    <t xml:space="preserve">Vybourání otv. zeď cihel. pl.1 m2, tl.30 cm, MVC </t>
  </si>
  <si>
    <t>parapet:0,3*0,6*1,1</t>
  </si>
  <si>
    <t>978012191R00</t>
  </si>
  <si>
    <t>Dem.podhl.omítka vnitřních rákosov.stropů do 100 % +tepel.izolace</t>
  </si>
  <si>
    <t>5,51+34,75+10,6+9,5+1,32+2,08+0,9+4,22+1,35+0,9*2</t>
  </si>
  <si>
    <t>99</t>
  </si>
  <si>
    <t>Staveništní přesun hmot</t>
  </si>
  <si>
    <t>999281111R00</t>
  </si>
  <si>
    <t xml:space="preserve">Přesun hmot pro opravy a údržbu do výšky 25 m </t>
  </si>
  <si>
    <t>t</t>
  </si>
  <si>
    <t>713</t>
  </si>
  <si>
    <t>Izolace tepelné</t>
  </si>
  <si>
    <t>713111121R00</t>
  </si>
  <si>
    <t xml:space="preserve">Izolace tepelné stropů rovných spodem, drátem </t>
  </si>
  <si>
    <t>63140520.A</t>
  </si>
  <si>
    <t>Multirock deska izolač.víceúčel. min.vlna tl.200mm</t>
  </si>
  <si>
    <t>73,86*1,02</t>
  </si>
  <si>
    <t>998713201R00</t>
  </si>
  <si>
    <t xml:space="preserve">Přesun hmot pro izolace tepelné, výšky do 6 m </t>
  </si>
  <si>
    <t>721</t>
  </si>
  <si>
    <t>Kanalizace</t>
  </si>
  <si>
    <t>721273150RT1</t>
  </si>
  <si>
    <t>Hlavice ventilační přivětrávací HL900 přivzdušňovací ventil HL900, DN 50/70/100</t>
  </si>
  <si>
    <t>721200002RA0</t>
  </si>
  <si>
    <t xml:space="preserve">Kanalizace vnitřní. trubky Geberit, D 125 </t>
  </si>
  <si>
    <t>998721201R00</t>
  </si>
  <si>
    <t xml:space="preserve">Přesun hmot pro vnitřní kanalizaci, výšky do 6 m </t>
  </si>
  <si>
    <t>900      RT3</t>
  </si>
  <si>
    <t>Hzs - nezmeřitelné práce   čl.17-1a zednické přípomoce</t>
  </si>
  <si>
    <t>h</t>
  </si>
  <si>
    <t>722</t>
  </si>
  <si>
    <t>Vodovod</t>
  </si>
  <si>
    <t>722200003RAB</t>
  </si>
  <si>
    <t>Vodovod, potrubí polyetylenové DN 20/2, ochrana ochrana potrubí skruží Mirelon</t>
  </si>
  <si>
    <t>725</t>
  </si>
  <si>
    <t>Zařizovací předměty</t>
  </si>
  <si>
    <t>725100001RA0</t>
  </si>
  <si>
    <t xml:space="preserve">Umyvadlo, (výlevka) baterie, zápachová uzávěrka </t>
  </si>
  <si>
    <t>725100002RA0</t>
  </si>
  <si>
    <t xml:space="preserve">Dřez, baterie, zápachová uzávěrka </t>
  </si>
  <si>
    <t>725100004RA0</t>
  </si>
  <si>
    <t xml:space="preserve">Sprchové stání, baterie, podlahová vpust </t>
  </si>
  <si>
    <t>725100006RA0</t>
  </si>
  <si>
    <t xml:space="preserve">Klozet kombi </t>
  </si>
  <si>
    <t>725100008RA0</t>
  </si>
  <si>
    <t xml:space="preserve">Ohřívač vody elektrický akumulační do 165 l </t>
  </si>
  <si>
    <t>728</t>
  </si>
  <si>
    <t>Elektroinstalace</t>
  </si>
  <si>
    <t>Předběžná cena</t>
  </si>
  <si>
    <t xml:space="preserve">Elektroinstalace vč.svítidel </t>
  </si>
  <si>
    <t>730</t>
  </si>
  <si>
    <t>Vytápění</t>
  </si>
  <si>
    <t xml:space="preserve">AKU kamna 2x4kW,1x2kW + 4x přímotop 250W </t>
  </si>
  <si>
    <t>764</t>
  </si>
  <si>
    <t>Konstrukce klempířské</t>
  </si>
  <si>
    <t>764252403R00</t>
  </si>
  <si>
    <t xml:space="preserve">Žlaby Ti Zn plech, podokapní půlkruhové, rš 330 mm </t>
  </si>
  <si>
    <t>17,1*2</t>
  </si>
  <si>
    <t>764259411R00</t>
  </si>
  <si>
    <t xml:space="preserve">Kotlík kónický z pl.Ti-Zn pro trouby, D do 150 mm </t>
  </si>
  <si>
    <t>764291420R00</t>
  </si>
  <si>
    <t xml:space="preserve">Závětrná lišta z Ti Zn plechu, rš 330 mm </t>
  </si>
  <si>
    <t>3,5*4</t>
  </si>
  <si>
    <t>764510450RT2</t>
  </si>
  <si>
    <t>Oplechování parapetů včetně rohů Ti Zn, rš 330 mm nalepení Enkolitem</t>
  </si>
  <si>
    <t>0,65*5+1,25*7</t>
  </si>
  <si>
    <t>764554402R00</t>
  </si>
  <si>
    <t xml:space="preserve">Odpadní trouby z Ti Zn plechu, kruhové, D 100 mm </t>
  </si>
  <si>
    <t>998764201R00</t>
  </si>
  <si>
    <t xml:space="preserve">Přesun hmot pro klempířské konstr., výšky do 6 m </t>
  </si>
  <si>
    <t>766</t>
  </si>
  <si>
    <t>Konstrukce truhlářské</t>
  </si>
  <si>
    <t>766629301R00</t>
  </si>
  <si>
    <t xml:space="preserve">Montáž oken plastových plochy do 1,50 m2 </t>
  </si>
  <si>
    <t>766629302R00</t>
  </si>
  <si>
    <t xml:space="preserve">Montáž oken plastových plochy do 2,70 m2 </t>
  </si>
  <si>
    <t>766629304R00</t>
  </si>
  <si>
    <t xml:space="preserve">Montáž dveří plastových </t>
  </si>
  <si>
    <t>766661112R00</t>
  </si>
  <si>
    <t xml:space="preserve">Montáž dveří do zárubně,otevíravých 1kř.do 0,8 m </t>
  </si>
  <si>
    <t>766-01</t>
  </si>
  <si>
    <t xml:space="preserve">M+D dveře shrnovací dřevěné 700/2000 </t>
  </si>
  <si>
    <t>61143000</t>
  </si>
  <si>
    <t>Okno plastové jednodílné 60 x 60 cm P</t>
  </si>
  <si>
    <t>61143067</t>
  </si>
  <si>
    <t>Okno plastové jednodílné 120 x 150 cm OS</t>
  </si>
  <si>
    <t>61143792.A</t>
  </si>
  <si>
    <t>Dveře vchodové plast 800x2300 otevíravé</t>
  </si>
  <si>
    <t>61160132</t>
  </si>
  <si>
    <t>Dveře vnitřní hladké plné 1 kříd. 60x197 lak. vč.kování</t>
  </si>
  <si>
    <t>61160192</t>
  </si>
  <si>
    <t>Dveře vnitřní hladké plné 1 kříd. 80x197 lak vč.kování</t>
  </si>
  <si>
    <t>998766201R00</t>
  </si>
  <si>
    <t xml:space="preserve">Přesun hmot pro truhlářské konstr., výšky do 6 m </t>
  </si>
  <si>
    <t>771</t>
  </si>
  <si>
    <t>Podlahy z dlaždic a obklady</t>
  </si>
  <si>
    <t>771575010RAH</t>
  </si>
  <si>
    <t>Dlažba do tmele Schomburg 15 x 15 cm do tmele Monoflex, dlažba ve specifikaci</t>
  </si>
  <si>
    <t>vnitřní dlažba:2,66+3,2+3,23+1,6+2,55+0,5+10,12</t>
  </si>
  <si>
    <t>771575012RAI</t>
  </si>
  <si>
    <t>Dlažba do tmele Schomburg 20 x 20 cm do tmele Unifix 2K, dlažba ve specifikaci</t>
  </si>
  <si>
    <t>chodník:17,44</t>
  </si>
  <si>
    <t>59764210</t>
  </si>
  <si>
    <t>Dlažba Taurus Granit protiskl. 300x300x9 mm</t>
  </si>
  <si>
    <t>17,44*1,05</t>
  </si>
  <si>
    <t>59764230</t>
  </si>
  <si>
    <t>Dlažba Taurus Granit reliéfní 200x200x9 mm</t>
  </si>
  <si>
    <t>23,76*1,05</t>
  </si>
  <si>
    <t>998771201R00</t>
  </si>
  <si>
    <t xml:space="preserve">Přesun hmot pro podlahy z dlaždic, výšky do 6 m </t>
  </si>
  <si>
    <t>777</t>
  </si>
  <si>
    <t>Podlahy ze syntetických hmot</t>
  </si>
  <si>
    <t>777155010R00</t>
  </si>
  <si>
    <t xml:space="preserve">Podlahy lité polyuretanové ast 100, proti otěru </t>
  </si>
  <si>
    <t>998777201R00</t>
  </si>
  <si>
    <t xml:space="preserve">Přesun hmot pro podlahy syntetické, výšky do 6 m </t>
  </si>
  <si>
    <t>781</t>
  </si>
  <si>
    <t>Obklady keramické</t>
  </si>
  <si>
    <t>781415013RAH</t>
  </si>
  <si>
    <t>Obklad pórovinový do tmele Schomburg 15 x 15 cm do tmele Monoflex, obklad ve specifikaci</t>
  </si>
  <si>
    <t>1,6*3,0+2,0*2*(0,9*4+0,7*2+1,7*2)</t>
  </si>
  <si>
    <t>597623082</t>
  </si>
  <si>
    <t>Dlaždice 19,7x9,7 Color Two šedá mat</t>
  </si>
  <si>
    <t>38,4*1,05</t>
  </si>
  <si>
    <t>998781201R00</t>
  </si>
  <si>
    <t xml:space="preserve">Přesun hmot pro obklady keramické, výšky do 6 m </t>
  </si>
  <si>
    <t>783</t>
  </si>
  <si>
    <t>Nátěry</t>
  </si>
  <si>
    <t>783631003R00</t>
  </si>
  <si>
    <t xml:space="preserve">Nátěr Balakryl truhl.výrobků 1x +2x email +2x tmel </t>
  </si>
  <si>
    <t>0,5*(17,1*2+3,5*4)</t>
  </si>
  <si>
    <t>784</t>
  </si>
  <si>
    <t>Malby</t>
  </si>
  <si>
    <t>784121101R00</t>
  </si>
  <si>
    <t xml:space="preserve">Penetrace podkladu nátěrem JUB, Akril Emulze, 1 x </t>
  </si>
  <si>
    <t>784125212R00</t>
  </si>
  <si>
    <t xml:space="preserve">Malba tekutá JUB, Jupol, bílá, bez penetrace, 2 x </t>
  </si>
  <si>
    <t>73,86+2,65*(16,5*2+4,7*8+2,8*2+1,7*6)</t>
  </si>
  <si>
    <t>-38,4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</si>
  <si>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</si>
  <si>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</si>
  <si>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</si>
  <si>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</si>
  <si>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</si>
  <si>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</si>
  <si>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</si>
  <si>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</si>
  <si>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</si>
  <si>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</si>
  <si>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</si>
  <si>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</si>
  <si>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</si>
  <si>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</si>
  <si>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</si>
  <si>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</si>
  <si>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</si>
  <si>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</si>
  <si>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Výpis výměr elektroinstalace</t>
  </si>
  <si>
    <t>Vodič CYKY 3x15</t>
  </si>
  <si>
    <t>Díl 728</t>
  </si>
  <si>
    <t>Název</t>
  </si>
  <si>
    <t>Jednotka</t>
  </si>
  <si>
    <t>Počet</t>
  </si>
  <si>
    <t>Vodič CYKY 3x2,5</t>
  </si>
  <si>
    <t>Vodič CYKY 4x16</t>
  </si>
  <si>
    <t>Vypínač 1.pol-10A</t>
  </si>
  <si>
    <t>Přepínač střídavý-10A</t>
  </si>
  <si>
    <t>Přepínač seriový- 10A</t>
  </si>
  <si>
    <t>Přepínač křížový- 10A</t>
  </si>
  <si>
    <t>Zásuvka jednoduchá 16 A</t>
  </si>
  <si>
    <t>Zásuvka dvojitá 16 A</t>
  </si>
  <si>
    <t>Zvonkové tlačítko</t>
  </si>
  <si>
    <t>Svítidlo stropní 2x60W</t>
  </si>
  <si>
    <t>Svítidlo nástěnné 60W</t>
  </si>
  <si>
    <t>Nástěnné se senzorem pohybu</t>
  </si>
  <si>
    <t>Zářivkové stropní 2x54W s krytem proti rozbití</t>
  </si>
  <si>
    <t>Elektroměrový rozvaděč pro 1 elektroměr a HDO</t>
  </si>
  <si>
    <t>Jistič 3x25 A/B</t>
  </si>
  <si>
    <t>Rozvaděč ER</t>
  </si>
  <si>
    <t>Rozvaděč RK</t>
  </si>
  <si>
    <t>Plast. rozvodnice pro 56 modulů</t>
  </si>
  <si>
    <t>Vypínač 3x40A</t>
  </si>
  <si>
    <t>Jistič 1x10A</t>
  </si>
  <si>
    <t>Jistič 1x16A</t>
  </si>
  <si>
    <t>Jistič 1x6A</t>
  </si>
  <si>
    <t>Jistič 3x16A</t>
  </si>
  <si>
    <t>Pr. chránič s nadpr.jištěním 4x25/0,03A</t>
  </si>
  <si>
    <t>Stykač 3x16A</t>
  </si>
  <si>
    <t>Stykač 3x20A</t>
  </si>
  <si>
    <t>Cena za jednotku</t>
  </si>
  <si>
    <t>Celkem</t>
  </si>
  <si>
    <t xml:space="preserve">Montáž </t>
  </si>
  <si>
    <t>Položkový rozpočet</t>
  </si>
  <si>
    <t>Klubovna - na poz.č.parc.584/14.k.ú.Dožice</t>
  </si>
  <si>
    <t>Ing. Otakar Friedrich</t>
  </si>
  <si>
    <t>Obec Mladý Smolivec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</si>
</sst>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8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0" fontId="26" fillId="18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0" fontId="24" fillId="18" borderId="18" xfId="0" applyFont="1" applyFill="1" applyBorder="1" applyAlignment="1">
      <alignment/>
    </xf>
    <xf numFmtId="0" fontId="23" fillId="18" borderId="18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3" fontId="23" fillId="0" borderId="36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38" xfId="0" applyNumberFormat="1" applyFont="1" applyBorder="1" applyAlignment="1">
      <alignment/>
    </xf>
    <xf numFmtId="0" fontId="23" fillId="0" borderId="39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166" fontId="23" fillId="0" borderId="48" xfId="0" applyNumberFormat="1" applyFont="1" applyBorder="1" applyAlignment="1">
      <alignment horizontal="right"/>
    </xf>
    <xf numFmtId="0" fontId="23" fillId="0" borderId="48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7" fillId="18" borderId="39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24" fillId="0" borderId="49" xfId="47" applyFont="1" applyBorder="1">
      <alignment/>
      <protection/>
    </xf>
    <xf numFmtId="0" fontId="23" fillId="0" borderId="49" xfId="47" applyFont="1" applyBorder="1">
      <alignment/>
      <protection/>
    </xf>
    <xf numFmtId="0" fontId="23" fillId="0" borderId="49" xfId="47" applyFont="1" applyBorder="1" applyAlignment="1">
      <alignment horizontal="right"/>
      <protection/>
    </xf>
    <xf numFmtId="0" fontId="23" fillId="0" borderId="50" xfId="47" applyFont="1" applyBorder="1">
      <alignment/>
      <protection/>
    </xf>
    <xf numFmtId="0" fontId="23" fillId="0" borderId="49" xfId="0" applyNumberFormat="1" applyFont="1" applyBorder="1" applyAlignment="1">
      <alignment horizontal="left"/>
    </xf>
    <xf numFmtId="0" fontId="23" fillId="0" borderId="51" xfId="0" applyNumberFormat="1" applyFont="1" applyBorder="1" applyAlignment="1">
      <alignment/>
    </xf>
    <xf numFmtId="0" fontId="24" fillId="0" borderId="52" xfId="47" applyFont="1" applyBorder="1">
      <alignment/>
      <protection/>
    </xf>
    <xf numFmtId="0" fontId="23" fillId="0" borderId="52" xfId="47" applyFont="1" applyBorder="1">
      <alignment/>
      <protection/>
    </xf>
    <xf numFmtId="0" fontId="23" fillId="0" borderId="52" xfId="47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4" fillId="18" borderId="55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3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3" fontId="24" fillId="18" borderId="53" xfId="0" applyNumberFormat="1" applyFont="1" applyFill="1" applyBorder="1" applyAlignment="1">
      <alignment/>
    </xf>
    <xf numFmtId="3" fontId="24" fillId="18" borderId="54" xfId="0" applyNumberFormat="1" applyFont="1" applyFill="1" applyBorder="1" applyAlignment="1">
      <alignment/>
    </xf>
    <xf numFmtId="3" fontId="24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1" xfId="0" applyFont="1" applyFill="1" applyBorder="1" applyAlignment="1">
      <alignment/>
    </xf>
    <xf numFmtId="0" fontId="24" fillId="18" borderId="56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1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4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38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4" fontId="23" fillId="18" borderId="57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38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50" xfId="47" applyFont="1" applyBorder="1" applyAlignment="1">
      <alignment horizontal="right"/>
      <protection/>
    </xf>
    <xf numFmtId="0" fontId="23" fillId="0" borderId="49" xfId="47" applyFont="1" applyBorder="1" applyAlignment="1">
      <alignment horizontal="left"/>
      <protection/>
    </xf>
    <xf numFmtId="0" fontId="23" fillId="0" borderId="51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58" xfId="47" applyFont="1" applyBorder="1" applyAlignment="1">
      <alignment horizontal="center"/>
      <protection/>
    </xf>
    <xf numFmtId="49" fontId="24" fillId="0" borderId="58" xfId="47" applyNumberFormat="1" applyFont="1" applyBorder="1" applyAlignment="1">
      <alignment horizontal="left"/>
      <protection/>
    </xf>
    <xf numFmtId="0" fontId="24" fillId="0" borderId="59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0" xfId="47" applyFont="1" applyBorder="1" applyAlignment="1">
      <alignment horizontal="center" vertical="top"/>
      <protection/>
    </xf>
    <xf numFmtId="49" fontId="35" fillId="0" borderId="60" xfId="47" applyNumberFormat="1" applyFont="1" applyBorder="1" applyAlignment="1">
      <alignment horizontal="left" vertical="top"/>
      <protection/>
    </xf>
    <xf numFmtId="0" fontId="35" fillId="0" borderId="60" xfId="47" applyFont="1" applyBorder="1" applyAlignment="1">
      <alignment vertical="top" wrapText="1"/>
      <protection/>
    </xf>
    <xf numFmtId="49" fontId="35" fillId="0" borderId="60" xfId="47" applyNumberFormat="1" applyFont="1" applyBorder="1" applyAlignment="1">
      <alignment horizontal="center" shrinkToFit="1"/>
      <protection/>
    </xf>
    <xf numFmtId="4" fontId="35" fillId="0" borderId="60" xfId="47" applyNumberFormat="1" applyFont="1" applyBorder="1" applyAlignment="1">
      <alignment horizontal="right"/>
      <protection/>
    </xf>
    <xf numFmtId="4" fontId="35" fillId="0" borderId="60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58" xfId="47" applyFont="1" applyBorder="1" applyAlignment="1">
      <alignment horizontal="center"/>
      <protection/>
    </xf>
    <xf numFmtId="0" fontId="36" fillId="0" borderId="0" xfId="47" applyFont="1" applyAlignment="1">
      <alignment wrapText="1"/>
      <protection/>
    </xf>
    <xf numFmtId="49" fontId="25" fillId="0" borderId="58" xfId="47" applyNumberFormat="1" applyFont="1" applyBorder="1" applyAlignment="1">
      <alignment horizontal="right"/>
      <protection/>
    </xf>
    <xf numFmtId="4" fontId="37" fillId="19" borderId="61" xfId="47" applyNumberFormat="1" applyFont="1" applyFill="1" applyBorder="1" applyAlignment="1">
      <alignment horizontal="right" wrapText="1"/>
      <protection/>
    </xf>
    <xf numFmtId="0" fontId="37" fillId="19" borderId="42" xfId="47" applyFont="1" applyFill="1" applyBorder="1" applyAlignment="1">
      <alignment horizontal="left" wrapText="1"/>
      <protection/>
    </xf>
    <xf numFmtId="0" fontId="37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39" fillId="18" borderId="19" xfId="47" applyNumberFormat="1" applyFont="1" applyFill="1" applyBorder="1" applyAlignment="1">
      <alignment horizontal="left"/>
      <protection/>
    </xf>
    <xf numFmtId="0" fontId="39" fillId="18" borderId="59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5" fillId="0" borderId="19" xfId="0" applyFont="1" applyBorder="1" applyAlignment="1">
      <alignment horizontal="left"/>
    </xf>
    <xf numFmtId="0" fontId="25" fillId="0" borderId="59" xfId="0" applyFont="1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23" fillId="0" borderId="37" xfId="0" applyFont="1" applyBorder="1" applyAlignment="1">
      <alignment horizontal="center" shrinkToFit="1"/>
    </xf>
    <xf numFmtId="0" fontId="23" fillId="0" borderId="39" xfId="0" applyFont="1" applyBorder="1" applyAlignment="1">
      <alignment horizontal="center" shrinkToFit="1"/>
    </xf>
    <xf numFmtId="167" fontId="23" fillId="0" borderId="59" xfId="0" applyNumberFormat="1" applyFont="1" applyBorder="1" applyAlignment="1">
      <alignment horizontal="right" indent="2"/>
    </xf>
    <xf numFmtId="167" fontId="23" fillId="0" borderId="24" xfId="0" applyNumberFormat="1" applyFont="1" applyBorder="1" applyAlignment="1">
      <alignment horizontal="right" indent="2"/>
    </xf>
    <xf numFmtId="167" fontId="27" fillId="18" borderId="63" xfId="0" applyNumberFormat="1" applyFont="1" applyFill="1" applyBorder="1" applyAlignment="1">
      <alignment horizontal="right" indent="2"/>
    </xf>
    <xf numFmtId="167" fontId="27" fillId="18" borderId="57" xfId="0" applyNumberFormat="1" applyFont="1" applyFill="1" applyBorder="1" applyAlignment="1">
      <alignment horizontal="right" indent="2"/>
    </xf>
    <xf numFmtId="0" fontId="29" fillId="0" borderId="0" xfId="0" applyFont="1" applyAlignment="1">
      <alignment horizontal="left" vertical="top" wrapText="1"/>
    </xf>
    <xf numFmtId="3" fontId="24" fillId="18" borderId="38" xfId="0" applyNumberFormat="1" applyFont="1" applyFill="1" applyBorder="1" applyAlignment="1">
      <alignment horizontal="right"/>
    </xf>
    <xf numFmtId="3" fontId="24" fillId="18" borderId="57" xfId="0" applyNumberFormat="1" applyFont="1" applyFill="1" applyBorder="1" applyAlignment="1">
      <alignment horizontal="right"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left"/>
      <protection/>
    </xf>
    <xf numFmtId="0" fontId="23" fillId="0" borderId="52" xfId="47" applyFont="1" applyBorder="1" applyAlignment="1">
      <alignment horizontal="left"/>
      <protection/>
    </xf>
    <xf numFmtId="0" fontId="23" fillId="0" borderId="69" xfId="47" applyFont="1" applyBorder="1" applyAlignment="1">
      <alignment horizontal="left"/>
      <protection/>
    </xf>
    <xf numFmtId="49" fontId="37" fillId="19" borderId="70" xfId="47" applyNumberFormat="1" applyFont="1" applyFill="1" applyBorder="1" applyAlignment="1">
      <alignment horizontal="left" wrapText="1"/>
      <protection/>
    </xf>
    <xf numFmtId="49" fontId="38" fillId="0" borderId="71" xfId="0" applyNumberFormat="1" applyFont="1" applyBorder="1" applyAlignment="1">
      <alignment horizontal="left" wrapText="1"/>
    </xf>
    <xf numFmtId="0" fontId="31" fillId="0" borderId="0" xfId="47" applyFont="1" applyAlignment="1">
      <alignment horizontal="center"/>
      <protection/>
    </xf>
    <xf numFmtId="49" fontId="23" fillId="0" borderId="66" xfId="47" applyNumberFormat="1" applyFont="1" applyBorder="1" applyAlignment="1">
      <alignment horizontal="center"/>
      <protection/>
    </xf>
    <xf numFmtId="0" fontId="23" fillId="0" borderId="68" xfId="47" applyFont="1" applyBorder="1" applyAlignment="1">
      <alignment horizontal="center" shrinkToFit="1"/>
      <protection/>
    </xf>
    <xf numFmtId="0" fontId="23" fillId="0" borderId="52" xfId="47" applyFont="1" applyBorder="1" applyAlignment="1">
      <alignment horizontal="center" shrinkToFit="1"/>
      <protection/>
    </xf>
    <xf numFmtId="0" fontId="23" fillId="0" borderId="69" xfId="47" applyFont="1" applyBorder="1" applyAlignment="1">
      <alignment horizontal="center" shrinkToFit="1"/>
      <protection/>
    </xf>
    <xf numFmtId="0" fontId="1" fillId="20" borderId="19" xfId="0" applyFont="1" applyFill="1" applyBorder="1" applyAlignment="1">
      <alignment horizontal="center"/>
    </xf>
    <xf numFmtId="0" fontId="1" fillId="20" borderId="19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right" indent="1"/>
    </xf>
    <xf numFmtId="0" fontId="1" fillId="0" borderId="19" xfId="0" applyFont="1" applyBorder="1" applyAlignment="1">
      <alignment/>
    </xf>
    <xf numFmtId="0" fontId="0" fillId="21" borderId="19" xfId="0" applyFill="1" applyBorder="1" applyAlignment="1">
      <alignment/>
    </xf>
    <xf numFmtId="0" fontId="0" fillId="21" borderId="19" xfId="0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C10" sqref="C10:E1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379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>
        <f>Rekapitulace!G2</f>
        <v>0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77</v>
      </c>
      <c r="B5" s="16"/>
      <c r="C5" s="17" t="s">
        <v>78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76</v>
      </c>
      <c r="B7" s="24"/>
      <c r="C7" s="25" t="s">
        <v>380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3" t="s">
        <v>381</v>
      </c>
      <c r="D8" s="203"/>
      <c r="E8" s="204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3" t="str">
        <f>Projektant</f>
        <v>Ing. Otakar Friedrich</v>
      </c>
      <c r="D9" s="203"/>
      <c r="E9" s="204"/>
      <c r="F9" s="11"/>
      <c r="G9" s="33"/>
      <c r="H9" s="34"/>
    </row>
    <row r="10" spans="1:8" ht="12.75">
      <c r="A10" s="28" t="s">
        <v>14</v>
      </c>
      <c r="B10" s="11"/>
      <c r="C10" s="203" t="s">
        <v>382</v>
      </c>
      <c r="D10" s="203"/>
      <c r="E10" s="203"/>
      <c r="F10" s="35"/>
      <c r="G10" s="36"/>
      <c r="H10" s="37"/>
    </row>
    <row r="11" spans="1:57" ht="13.5" customHeight="1">
      <c r="A11" s="28" t="s">
        <v>15</v>
      </c>
      <c r="B11" s="11"/>
      <c r="C11" s="203"/>
      <c r="D11" s="203"/>
      <c r="E11" s="203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5"/>
      <c r="D12" s="205"/>
      <c r="E12" s="205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Rekapitulace!A35</f>
        <v>Ztížené výrobní podmínky</v>
      </c>
      <c r="E15" s="57"/>
      <c r="F15" s="58"/>
      <c r="G15" s="55">
        <f>Rekapitulace!I35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8" t="str">
        <f>Rekapitulace!A36</f>
        <v>Oborová přirážka</v>
      </c>
      <c r="E16" s="59"/>
      <c r="F16" s="60"/>
      <c r="G16" s="55">
        <f>Rekapitulace!I36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 t="str">
        <f>Rekapitulace!A37</f>
        <v>Přesun stavebních kapacit</v>
      </c>
      <c r="E17" s="59"/>
      <c r="F17" s="60"/>
      <c r="G17" s="55">
        <f>Rekapitulace!I37</f>
        <v>0</v>
      </c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 t="str">
        <f>Rekapitulace!A38</f>
        <v>Mimostaveništní doprava</v>
      </c>
      <c r="E18" s="59"/>
      <c r="F18" s="60"/>
      <c r="G18" s="55">
        <f>Rekapitulace!I38</f>
        <v>0</v>
      </c>
    </row>
    <row r="19" spans="1:7" ht="15.75" customHeight="1">
      <c r="A19" s="63" t="s">
        <v>29</v>
      </c>
      <c r="B19" s="54"/>
      <c r="C19" s="55">
        <f>SUM(C15:C18)</f>
        <v>0</v>
      </c>
      <c r="D19" s="8" t="str">
        <f>Rekapitulace!A39</f>
        <v>Zařízení staveniště</v>
      </c>
      <c r="E19" s="59"/>
      <c r="F19" s="60"/>
      <c r="G19" s="55">
        <f>Rekapitulace!I39</f>
        <v>0</v>
      </c>
    </row>
    <row r="20" spans="1:7" ht="15.75" customHeight="1">
      <c r="A20" s="63"/>
      <c r="B20" s="54"/>
      <c r="C20" s="55"/>
      <c r="D20" s="8" t="str">
        <f>Rekapitulace!A40</f>
        <v>Provoz investora</v>
      </c>
      <c r="E20" s="59"/>
      <c r="F20" s="60"/>
      <c r="G20" s="55">
        <f>Rekapitulace!I40</f>
        <v>0</v>
      </c>
    </row>
    <row r="21" spans="1:7" ht="15.75" customHeight="1">
      <c r="A21" s="63" t="s">
        <v>30</v>
      </c>
      <c r="B21" s="54"/>
      <c r="C21" s="55">
        <f>HZS</f>
        <v>0</v>
      </c>
      <c r="D21" s="8" t="str">
        <f>Rekapitulace!A41</f>
        <v>Kompletační činnost (IČD)</v>
      </c>
      <c r="E21" s="59"/>
      <c r="F21" s="60"/>
      <c r="G21" s="55">
        <f>Rekapitulace!I41</f>
        <v>0</v>
      </c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07" t="s">
        <v>33</v>
      </c>
      <c r="B23" s="208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20</v>
      </c>
      <c r="D30" s="85" t="s">
        <v>43</v>
      </c>
      <c r="E30" s="87"/>
      <c r="F30" s="209">
        <f>C23-F32</f>
        <v>0</v>
      </c>
      <c r="G30" s="210"/>
    </row>
    <row r="31" spans="1:7" ht="12.75">
      <c r="A31" s="84" t="s">
        <v>44</v>
      </c>
      <c r="B31" s="85"/>
      <c r="C31" s="86">
        <f>SazbaDPH1</f>
        <v>20</v>
      </c>
      <c r="D31" s="85" t="s">
        <v>45</v>
      </c>
      <c r="E31" s="87"/>
      <c r="F31" s="209">
        <f>ROUND(PRODUCT(F30,C31/100),0)</f>
        <v>0</v>
      </c>
      <c r="G31" s="210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9">
        <v>0</v>
      </c>
      <c r="G32" s="210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9">
        <f>ROUND(PRODUCT(F32,C33/100),0)</f>
        <v>0</v>
      </c>
      <c r="G33" s="210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11">
        <f>ROUND(SUM(F30:F33),0)</f>
        <v>0</v>
      </c>
      <c r="G34" s="212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13"/>
      <c r="C37" s="213"/>
      <c r="D37" s="213"/>
      <c r="E37" s="213"/>
      <c r="F37" s="213"/>
      <c r="G37" s="213"/>
      <c r="H37" t="s">
        <v>5</v>
      </c>
    </row>
    <row r="38" spans="1:8" ht="12.75" customHeight="1">
      <c r="A38" s="95"/>
      <c r="B38" s="213"/>
      <c r="C38" s="213"/>
      <c r="D38" s="213"/>
      <c r="E38" s="213"/>
      <c r="F38" s="213"/>
      <c r="G38" s="213"/>
      <c r="H38" t="s">
        <v>5</v>
      </c>
    </row>
    <row r="39" spans="1:8" ht="12.75">
      <c r="A39" s="95"/>
      <c r="B39" s="213"/>
      <c r="C39" s="213"/>
      <c r="D39" s="213"/>
      <c r="E39" s="213"/>
      <c r="F39" s="213"/>
      <c r="G39" s="213"/>
      <c r="H39" t="s">
        <v>5</v>
      </c>
    </row>
    <row r="40" spans="1:8" ht="12.75">
      <c r="A40" s="95"/>
      <c r="B40" s="213"/>
      <c r="C40" s="213"/>
      <c r="D40" s="213"/>
      <c r="E40" s="213"/>
      <c r="F40" s="213"/>
      <c r="G40" s="213"/>
      <c r="H40" t="s">
        <v>5</v>
      </c>
    </row>
    <row r="41" spans="1:8" ht="12.75">
      <c r="A41" s="95"/>
      <c r="B41" s="213"/>
      <c r="C41" s="213"/>
      <c r="D41" s="213"/>
      <c r="E41" s="213"/>
      <c r="F41" s="213"/>
      <c r="G41" s="213"/>
      <c r="H41" t="s">
        <v>5</v>
      </c>
    </row>
    <row r="42" spans="1:8" ht="12.75">
      <c r="A42" s="95"/>
      <c r="B42" s="213"/>
      <c r="C42" s="213"/>
      <c r="D42" s="213"/>
      <c r="E42" s="213"/>
      <c r="F42" s="213"/>
      <c r="G42" s="213"/>
      <c r="H42" t="s">
        <v>5</v>
      </c>
    </row>
    <row r="43" spans="1:8" ht="12.75">
      <c r="A43" s="95"/>
      <c r="B43" s="213"/>
      <c r="C43" s="213"/>
      <c r="D43" s="213"/>
      <c r="E43" s="213"/>
      <c r="F43" s="213"/>
      <c r="G43" s="213"/>
      <c r="H43" t="s">
        <v>5</v>
      </c>
    </row>
    <row r="44" spans="1:8" ht="12.75">
      <c r="A44" s="95"/>
      <c r="B44" s="213"/>
      <c r="C44" s="213"/>
      <c r="D44" s="213"/>
      <c r="E44" s="213"/>
      <c r="F44" s="213"/>
      <c r="G44" s="213"/>
      <c r="H44" t="s">
        <v>5</v>
      </c>
    </row>
    <row r="45" spans="1:8" ht="0.75" customHeight="1">
      <c r="A45" s="95"/>
      <c r="B45" s="213"/>
      <c r="C45" s="213"/>
      <c r="D45" s="213"/>
      <c r="E45" s="213"/>
      <c r="F45" s="213"/>
      <c r="G45" s="213"/>
      <c r="H45" t="s">
        <v>5</v>
      </c>
    </row>
    <row r="46" spans="2:7" ht="12.75">
      <c r="B46" s="206"/>
      <c r="C46" s="206"/>
      <c r="D46" s="206"/>
      <c r="E46" s="206"/>
      <c r="F46" s="206"/>
      <c r="G46" s="206"/>
    </row>
    <row r="47" spans="2:7" ht="12.75">
      <c r="B47" s="206"/>
      <c r="C47" s="206"/>
      <c r="D47" s="206"/>
      <c r="E47" s="206"/>
      <c r="F47" s="206"/>
      <c r="G47" s="206"/>
    </row>
    <row r="48" spans="2:7" ht="12.75">
      <c r="B48" s="206"/>
      <c r="C48" s="206"/>
      <c r="D48" s="206"/>
      <c r="E48" s="206"/>
      <c r="F48" s="206"/>
      <c r="G48" s="206"/>
    </row>
    <row r="49" spans="2:7" ht="12.75">
      <c r="B49" s="206"/>
      <c r="C49" s="206"/>
      <c r="D49" s="206"/>
      <c r="E49" s="206"/>
      <c r="F49" s="206"/>
      <c r="G49" s="206"/>
    </row>
    <row r="50" spans="2:7" ht="12.75">
      <c r="B50" s="206"/>
      <c r="C50" s="206"/>
      <c r="D50" s="206"/>
      <c r="E50" s="206"/>
      <c r="F50" s="206"/>
      <c r="G50" s="206"/>
    </row>
    <row r="51" spans="2:7" ht="12.75">
      <c r="B51" s="206"/>
      <c r="C51" s="206"/>
      <c r="D51" s="206"/>
      <c r="E51" s="206"/>
      <c r="F51" s="206"/>
      <c r="G51" s="206"/>
    </row>
    <row r="52" spans="2:7" ht="12.75">
      <c r="B52" s="206"/>
      <c r="C52" s="206"/>
      <c r="D52" s="206"/>
      <c r="E52" s="206"/>
      <c r="F52" s="206"/>
      <c r="G52" s="206"/>
    </row>
    <row r="53" spans="2:7" ht="12.75">
      <c r="B53" s="206"/>
      <c r="C53" s="206"/>
      <c r="D53" s="206"/>
      <c r="E53" s="206"/>
      <c r="F53" s="206"/>
      <c r="G53" s="206"/>
    </row>
    <row r="54" spans="2:7" ht="12.75">
      <c r="B54" s="206"/>
      <c r="C54" s="206"/>
      <c r="D54" s="206"/>
      <c r="E54" s="206"/>
      <c r="F54" s="206"/>
      <c r="G54" s="206"/>
    </row>
    <row r="55" spans="2:7" ht="12.75">
      <c r="B55" s="206"/>
      <c r="C55" s="206"/>
      <c r="D55" s="206"/>
      <c r="E55" s="206"/>
      <c r="F55" s="206"/>
      <c r="G55" s="206"/>
    </row>
  </sheetData>
  <sheetProtection/>
  <mergeCells count="22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9:E9"/>
    <mergeCell ref="C11:E11"/>
    <mergeCell ref="C8:E8"/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94"/>
  <sheetViews>
    <sheetView zoomScalePageLayoutView="0" workbookViewId="0" topLeftCell="A1">
      <selection activeCell="H43" sqref="H43:I4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6" t="s">
        <v>48</v>
      </c>
      <c r="B1" s="217"/>
      <c r="C1" s="96" t="str">
        <f>CONCATENATE(cislostavby," ",nazevstavby)</f>
        <v>11OF03 Klubovna - na poz.č.parc.584/14.k.ú.Dožice</v>
      </c>
      <c r="D1" s="97"/>
      <c r="E1" s="98"/>
      <c r="F1" s="97"/>
      <c r="G1" s="99" t="s">
        <v>49</v>
      </c>
      <c r="H1" s="100"/>
      <c r="I1" s="101"/>
    </row>
    <row r="2" spans="1:9" ht="13.5" thickBot="1">
      <c r="A2" s="218" t="s">
        <v>50</v>
      </c>
      <c r="B2" s="219"/>
      <c r="C2" s="102" t="str">
        <f>CONCATENATE(cisloobjektu," ",nazevobjektu)</f>
        <v>SO01 KLUBOVNA</v>
      </c>
      <c r="D2" s="103"/>
      <c r="E2" s="104"/>
      <c r="F2" s="103"/>
      <c r="G2" s="220"/>
      <c r="H2" s="221"/>
      <c r="I2" s="22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7" t="str">
        <f>Položky!B7</f>
        <v>3</v>
      </c>
      <c r="B7" s="114" t="str">
        <f>Položky!C7</f>
        <v>Svislé a kompletní konstrukce</v>
      </c>
      <c r="C7" s="65"/>
      <c r="D7" s="115"/>
      <c r="E7" s="198">
        <f>Položky!BA16</f>
        <v>0</v>
      </c>
      <c r="F7" s="199">
        <f>Položky!BB16</f>
        <v>0</v>
      </c>
      <c r="G7" s="199">
        <f>Položky!BC16</f>
        <v>0</v>
      </c>
      <c r="H7" s="199">
        <f>Položky!BD16</f>
        <v>0</v>
      </c>
      <c r="I7" s="200">
        <f>Položky!BE16</f>
        <v>0</v>
      </c>
    </row>
    <row r="8" spans="1:9" s="34" customFormat="1" ht="12.75">
      <c r="A8" s="197" t="str">
        <f>Položky!B17</f>
        <v>61</v>
      </c>
      <c r="B8" s="114" t="str">
        <f>Položky!C17</f>
        <v>Upravy povrchů vnitřní</v>
      </c>
      <c r="C8" s="65"/>
      <c r="D8" s="115"/>
      <c r="E8" s="198">
        <f>Položky!BA24</f>
        <v>0</v>
      </c>
      <c r="F8" s="199">
        <f>Položky!BB24</f>
        <v>0</v>
      </c>
      <c r="G8" s="199">
        <f>Položky!BC24</f>
        <v>0</v>
      </c>
      <c r="H8" s="199">
        <f>Položky!BD24</f>
        <v>0</v>
      </c>
      <c r="I8" s="200">
        <f>Položky!BE24</f>
        <v>0</v>
      </c>
    </row>
    <row r="9" spans="1:9" s="34" customFormat="1" ht="12.75">
      <c r="A9" s="197" t="str">
        <f>Položky!B25</f>
        <v>62</v>
      </c>
      <c r="B9" s="114" t="str">
        <f>Položky!C25</f>
        <v>Úpravy povrchů vnější</v>
      </c>
      <c r="C9" s="65"/>
      <c r="D9" s="115"/>
      <c r="E9" s="198">
        <f>Položky!BA30</f>
        <v>0</v>
      </c>
      <c r="F9" s="199">
        <f>Položky!BB30</f>
        <v>0</v>
      </c>
      <c r="G9" s="199">
        <f>Položky!BC30</f>
        <v>0</v>
      </c>
      <c r="H9" s="199">
        <f>Položky!BD30</f>
        <v>0</v>
      </c>
      <c r="I9" s="200">
        <f>Položky!BE30</f>
        <v>0</v>
      </c>
    </row>
    <row r="10" spans="1:9" s="34" customFormat="1" ht="12.75">
      <c r="A10" s="197" t="str">
        <f>Položky!B31</f>
        <v>63</v>
      </c>
      <c r="B10" s="114" t="str">
        <f>Položky!C31</f>
        <v>Podlahy a podlahové konstrukce</v>
      </c>
      <c r="C10" s="65"/>
      <c r="D10" s="115"/>
      <c r="E10" s="198">
        <f>Položky!BA34</f>
        <v>0</v>
      </c>
      <c r="F10" s="199">
        <f>Položky!BB34</f>
        <v>0</v>
      </c>
      <c r="G10" s="199">
        <f>Položky!BC34</f>
        <v>0</v>
      </c>
      <c r="H10" s="199">
        <f>Položky!BD34</f>
        <v>0</v>
      </c>
      <c r="I10" s="200">
        <f>Položky!BE34</f>
        <v>0</v>
      </c>
    </row>
    <row r="11" spans="1:9" s="34" customFormat="1" ht="12.75">
      <c r="A11" s="197" t="str">
        <f>Položky!B35</f>
        <v>64</v>
      </c>
      <c r="B11" s="114" t="str">
        <f>Položky!C35</f>
        <v>Výplně otvorů</v>
      </c>
      <c r="C11" s="65"/>
      <c r="D11" s="115"/>
      <c r="E11" s="198">
        <f>Položky!BA38</f>
        <v>0</v>
      </c>
      <c r="F11" s="199">
        <f>Položky!BB38</f>
        <v>0</v>
      </c>
      <c r="G11" s="199">
        <f>Položky!BC38</f>
        <v>0</v>
      </c>
      <c r="H11" s="199">
        <f>Položky!BD38</f>
        <v>0</v>
      </c>
      <c r="I11" s="200">
        <f>Položky!BE38</f>
        <v>0</v>
      </c>
    </row>
    <row r="12" spans="1:9" s="34" customFormat="1" ht="12.75">
      <c r="A12" s="197" t="str">
        <f>Položky!B39</f>
        <v>94</v>
      </c>
      <c r="B12" s="114" t="str">
        <f>Položky!C39</f>
        <v>Lešení a stavební výtahy</v>
      </c>
      <c r="C12" s="65"/>
      <c r="D12" s="115"/>
      <c r="E12" s="198">
        <f>Položky!BA43</f>
        <v>0</v>
      </c>
      <c r="F12" s="199">
        <f>Položky!BB43</f>
        <v>0</v>
      </c>
      <c r="G12" s="199">
        <f>Položky!BC43</f>
        <v>0</v>
      </c>
      <c r="H12" s="199">
        <f>Položky!BD43</f>
        <v>0</v>
      </c>
      <c r="I12" s="200">
        <f>Položky!BE43</f>
        <v>0</v>
      </c>
    </row>
    <row r="13" spans="1:9" s="34" customFormat="1" ht="12.75">
      <c r="A13" s="197" t="str">
        <f>Položky!B44</f>
        <v>95</v>
      </c>
      <c r="B13" s="114" t="str">
        <f>Položky!C44</f>
        <v>Dokončovací konstrukce na pozemních stavbách</v>
      </c>
      <c r="C13" s="65"/>
      <c r="D13" s="115"/>
      <c r="E13" s="198">
        <f>Položky!BA52</f>
        <v>0</v>
      </c>
      <c r="F13" s="199">
        <f>Položky!BB52</f>
        <v>0</v>
      </c>
      <c r="G13" s="199">
        <f>Položky!BC52</f>
        <v>0</v>
      </c>
      <c r="H13" s="199">
        <f>Položky!BD52</f>
        <v>0</v>
      </c>
      <c r="I13" s="200">
        <f>Položky!BE52</f>
        <v>0</v>
      </c>
    </row>
    <row r="14" spans="1:9" s="34" customFormat="1" ht="12.75">
      <c r="A14" s="197" t="str">
        <f>Položky!B53</f>
        <v>96</v>
      </c>
      <c r="B14" s="114" t="str">
        <f>Položky!C53</f>
        <v>Bourání konstrukcí</v>
      </c>
      <c r="C14" s="65"/>
      <c r="D14" s="115"/>
      <c r="E14" s="198">
        <f>Položky!BA79</f>
        <v>0</v>
      </c>
      <c r="F14" s="199">
        <f>Položky!BB79</f>
        <v>0</v>
      </c>
      <c r="G14" s="199">
        <f>Položky!BC79</f>
        <v>0</v>
      </c>
      <c r="H14" s="199">
        <f>Položky!BD79</f>
        <v>0</v>
      </c>
      <c r="I14" s="200">
        <f>Položky!BE79</f>
        <v>0</v>
      </c>
    </row>
    <row r="15" spans="1:9" s="34" customFormat="1" ht="12.75">
      <c r="A15" s="197" t="str">
        <f>Položky!B80</f>
        <v>99</v>
      </c>
      <c r="B15" s="114" t="str">
        <f>Položky!C80</f>
        <v>Staveništní přesun hmot</v>
      </c>
      <c r="C15" s="65"/>
      <c r="D15" s="115"/>
      <c r="E15" s="198">
        <f>Položky!BA82</f>
        <v>0</v>
      </c>
      <c r="F15" s="199">
        <f>Položky!BB82</f>
        <v>0</v>
      </c>
      <c r="G15" s="199">
        <f>Položky!BC82</f>
        <v>0</v>
      </c>
      <c r="H15" s="199">
        <f>Položky!BD82</f>
        <v>0</v>
      </c>
      <c r="I15" s="200">
        <f>Položky!BE82</f>
        <v>0</v>
      </c>
    </row>
    <row r="16" spans="1:9" s="34" customFormat="1" ht="12.75">
      <c r="A16" s="197" t="str">
        <f>Položky!B83</f>
        <v>713</v>
      </c>
      <c r="B16" s="114" t="str">
        <f>Položky!C83</f>
        <v>Izolace tepelné</v>
      </c>
      <c r="C16" s="65"/>
      <c r="D16" s="115"/>
      <c r="E16" s="198">
        <f>Položky!BA88</f>
        <v>0</v>
      </c>
      <c r="F16" s="199">
        <f>Položky!BB88</f>
        <v>0</v>
      </c>
      <c r="G16" s="199">
        <f>Položky!BC88</f>
        <v>0</v>
      </c>
      <c r="H16" s="199">
        <f>Položky!BD88</f>
        <v>0</v>
      </c>
      <c r="I16" s="200">
        <f>Položky!BE88</f>
        <v>0</v>
      </c>
    </row>
    <row r="17" spans="1:9" s="34" customFormat="1" ht="12.75">
      <c r="A17" s="197" t="str">
        <f>Položky!B89</f>
        <v>721</v>
      </c>
      <c r="B17" s="114" t="str">
        <f>Položky!C89</f>
        <v>Kanalizace</v>
      </c>
      <c r="C17" s="65"/>
      <c r="D17" s="115"/>
      <c r="E17" s="198">
        <f>Položky!BA94</f>
        <v>0</v>
      </c>
      <c r="F17" s="199">
        <f>Položky!BB94</f>
        <v>0</v>
      </c>
      <c r="G17" s="199">
        <f>Položky!BC94</f>
        <v>0</v>
      </c>
      <c r="H17" s="199">
        <f>Položky!BD94</f>
        <v>0</v>
      </c>
      <c r="I17" s="200">
        <f>Položky!BE94</f>
        <v>0</v>
      </c>
    </row>
    <row r="18" spans="1:9" s="34" customFormat="1" ht="12.75">
      <c r="A18" s="197" t="str">
        <f>Položky!B95</f>
        <v>722</v>
      </c>
      <c r="B18" s="114" t="str">
        <f>Položky!C95</f>
        <v>Vodovod</v>
      </c>
      <c r="C18" s="65"/>
      <c r="D18" s="115"/>
      <c r="E18" s="198">
        <f>Položky!BA98</f>
        <v>0</v>
      </c>
      <c r="F18" s="199">
        <f>Položky!BB98</f>
        <v>0</v>
      </c>
      <c r="G18" s="199">
        <f>Položky!BC98</f>
        <v>0</v>
      </c>
      <c r="H18" s="199">
        <f>Položky!BD98</f>
        <v>0</v>
      </c>
      <c r="I18" s="200">
        <f>Položky!BE98</f>
        <v>0</v>
      </c>
    </row>
    <row r="19" spans="1:9" s="34" customFormat="1" ht="12.75">
      <c r="A19" s="197" t="str">
        <f>Položky!B99</f>
        <v>725</v>
      </c>
      <c r="B19" s="114" t="str">
        <f>Položky!C99</f>
        <v>Zařizovací předměty</v>
      </c>
      <c r="C19" s="65"/>
      <c r="D19" s="115"/>
      <c r="E19" s="198">
        <f>Položky!BA105</f>
        <v>0</v>
      </c>
      <c r="F19" s="199">
        <f>Položky!BB105</f>
        <v>0</v>
      </c>
      <c r="G19" s="199">
        <f>Položky!BC105</f>
        <v>0</v>
      </c>
      <c r="H19" s="199">
        <f>Položky!BD105</f>
        <v>0</v>
      </c>
      <c r="I19" s="200">
        <f>Položky!BE105</f>
        <v>0</v>
      </c>
    </row>
    <row r="20" spans="1:9" s="34" customFormat="1" ht="12.75">
      <c r="A20" s="197" t="str">
        <f>Položky!B106</f>
        <v>728</v>
      </c>
      <c r="B20" s="114" t="str">
        <f>Položky!C106</f>
        <v>Elektroinstalace</v>
      </c>
      <c r="C20" s="65"/>
      <c r="D20" s="115"/>
      <c r="E20" s="198">
        <f>Položky!BA108</f>
        <v>0</v>
      </c>
      <c r="F20" s="199">
        <f>Položky!BB108</f>
        <v>0</v>
      </c>
      <c r="G20" s="199">
        <f>Položky!BC108</f>
        <v>0</v>
      </c>
      <c r="H20" s="199">
        <f>Položky!BD108</f>
        <v>0</v>
      </c>
      <c r="I20" s="200">
        <f>Položky!BE108</f>
        <v>0</v>
      </c>
    </row>
    <row r="21" spans="1:9" s="34" customFormat="1" ht="12.75">
      <c r="A21" s="197" t="str">
        <f>Položky!B109</f>
        <v>730</v>
      </c>
      <c r="B21" s="114" t="str">
        <f>Položky!C109</f>
        <v>Vytápění</v>
      </c>
      <c r="C21" s="65"/>
      <c r="D21" s="115"/>
      <c r="E21" s="198">
        <f>Položky!BA111</f>
        <v>0</v>
      </c>
      <c r="F21" s="199">
        <f>Položky!BB111</f>
        <v>0</v>
      </c>
      <c r="G21" s="199">
        <f>Položky!BC111</f>
        <v>0</v>
      </c>
      <c r="H21" s="199">
        <f>Položky!BD111</f>
        <v>0</v>
      </c>
      <c r="I21" s="200">
        <f>Položky!BE111</f>
        <v>0</v>
      </c>
    </row>
    <row r="22" spans="1:9" s="34" customFormat="1" ht="12.75">
      <c r="A22" s="197" t="str">
        <f>Položky!B112</f>
        <v>764</v>
      </c>
      <c r="B22" s="114" t="str">
        <f>Položky!C112</f>
        <v>Konstrukce klempířské</v>
      </c>
      <c r="C22" s="65"/>
      <c r="D22" s="115"/>
      <c r="E22" s="198">
        <f>Položky!BA122</f>
        <v>0</v>
      </c>
      <c r="F22" s="199">
        <f>Položky!BB122</f>
        <v>0</v>
      </c>
      <c r="G22" s="199">
        <f>Položky!BC122</f>
        <v>0</v>
      </c>
      <c r="H22" s="199">
        <f>Položky!BD122</f>
        <v>0</v>
      </c>
      <c r="I22" s="200">
        <f>Položky!BE122</f>
        <v>0</v>
      </c>
    </row>
    <row r="23" spans="1:9" s="34" customFormat="1" ht="12.75">
      <c r="A23" s="197" t="str">
        <f>Položky!B123</f>
        <v>766</v>
      </c>
      <c r="B23" s="114" t="str">
        <f>Položky!C123</f>
        <v>Konstrukce truhlářské</v>
      </c>
      <c r="C23" s="65"/>
      <c r="D23" s="115"/>
      <c r="E23" s="198">
        <f>Položky!BA135</f>
        <v>0</v>
      </c>
      <c r="F23" s="199">
        <f>Položky!BB135</f>
        <v>0</v>
      </c>
      <c r="G23" s="199">
        <f>Položky!BC135</f>
        <v>0</v>
      </c>
      <c r="H23" s="199">
        <f>Položky!BD135</f>
        <v>0</v>
      </c>
      <c r="I23" s="200">
        <f>Položky!BE135</f>
        <v>0</v>
      </c>
    </row>
    <row r="24" spans="1:9" s="34" customFormat="1" ht="12.75">
      <c r="A24" s="197" t="str">
        <f>Položky!B136</f>
        <v>771</v>
      </c>
      <c r="B24" s="114" t="str">
        <f>Položky!C136</f>
        <v>Podlahy z dlaždic a obklady</v>
      </c>
      <c r="C24" s="65"/>
      <c r="D24" s="115"/>
      <c r="E24" s="198">
        <f>Položky!BA146</f>
        <v>0</v>
      </c>
      <c r="F24" s="199">
        <f>Položky!BB146</f>
        <v>0</v>
      </c>
      <c r="G24" s="199">
        <f>Položky!BC146</f>
        <v>0</v>
      </c>
      <c r="H24" s="199">
        <f>Položky!BD146</f>
        <v>0</v>
      </c>
      <c r="I24" s="200">
        <f>Položky!BE146</f>
        <v>0</v>
      </c>
    </row>
    <row r="25" spans="1:9" s="34" customFormat="1" ht="12.75">
      <c r="A25" s="197" t="str">
        <f>Položky!B147</f>
        <v>777</v>
      </c>
      <c r="B25" s="114" t="str">
        <f>Položky!C147</f>
        <v>Podlahy ze syntetických hmot</v>
      </c>
      <c r="C25" s="65"/>
      <c r="D25" s="115"/>
      <c r="E25" s="198">
        <f>Položky!BA150</f>
        <v>0</v>
      </c>
      <c r="F25" s="199">
        <f>Položky!BB150</f>
        <v>0</v>
      </c>
      <c r="G25" s="199">
        <f>Položky!BC150</f>
        <v>0</v>
      </c>
      <c r="H25" s="199">
        <f>Položky!BD150</f>
        <v>0</v>
      </c>
      <c r="I25" s="200">
        <f>Položky!BE150</f>
        <v>0</v>
      </c>
    </row>
    <row r="26" spans="1:9" s="34" customFormat="1" ht="12.75">
      <c r="A26" s="197" t="str">
        <f>Položky!B151</f>
        <v>781</v>
      </c>
      <c r="B26" s="114" t="str">
        <f>Položky!C151</f>
        <v>Obklady keramické</v>
      </c>
      <c r="C26" s="65"/>
      <c r="D26" s="115"/>
      <c r="E26" s="198">
        <f>Položky!BA157</f>
        <v>0</v>
      </c>
      <c r="F26" s="199">
        <f>Položky!BB157</f>
        <v>0</v>
      </c>
      <c r="G26" s="199">
        <f>Položky!BC157</f>
        <v>0</v>
      </c>
      <c r="H26" s="199">
        <f>Položky!BD157</f>
        <v>0</v>
      </c>
      <c r="I26" s="200">
        <f>Položky!BE157</f>
        <v>0</v>
      </c>
    </row>
    <row r="27" spans="1:9" s="34" customFormat="1" ht="12.75">
      <c r="A27" s="197" t="str">
        <f>Položky!B158</f>
        <v>783</v>
      </c>
      <c r="B27" s="114" t="str">
        <f>Položky!C158</f>
        <v>Nátěry</v>
      </c>
      <c r="C27" s="65"/>
      <c r="D27" s="115"/>
      <c r="E27" s="198">
        <f>Položky!BA161</f>
        <v>0</v>
      </c>
      <c r="F27" s="199">
        <f>Položky!BB161</f>
        <v>0</v>
      </c>
      <c r="G27" s="199">
        <f>Položky!BC161</f>
        <v>0</v>
      </c>
      <c r="H27" s="199">
        <f>Položky!BD161</f>
        <v>0</v>
      </c>
      <c r="I27" s="200">
        <f>Položky!BE161</f>
        <v>0</v>
      </c>
    </row>
    <row r="28" spans="1:9" s="34" customFormat="1" ht="12.75">
      <c r="A28" s="197" t="str">
        <f>Položky!B162</f>
        <v>784</v>
      </c>
      <c r="B28" s="114" t="str">
        <f>Položky!C162</f>
        <v>Malby</v>
      </c>
      <c r="C28" s="65"/>
      <c r="D28" s="115"/>
      <c r="E28" s="198">
        <f>Položky!BA167</f>
        <v>0</v>
      </c>
      <c r="F28" s="199">
        <f>Položky!BB167</f>
        <v>0</v>
      </c>
      <c r="G28" s="199">
        <f>Položky!BC167</f>
        <v>0</v>
      </c>
      <c r="H28" s="199">
        <f>Položky!BD167</f>
        <v>0</v>
      </c>
      <c r="I28" s="200">
        <f>Položky!BE167</f>
        <v>0</v>
      </c>
    </row>
    <row r="29" spans="1:9" s="34" customFormat="1" ht="13.5" thickBot="1">
      <c r="A29" s="197" t="str">
        <f>Položky!B168</f>
        <v>D96</v>
      </c>
      <c r="B29" s="114" t="str">
        <f>Položky!C168</f>
        <v>Přesuny suti a vybouraných hmot</v>
      </c>
      <c r="C29" s="65"/>
      <c r="D29" s="115"/>
      <c r="E29" s="198">
        <f>Položky!BA173</f>
        <v>0</v>
      </c>
      <c r="F29" s="199">
        <f>Položky!BB173</f>
        <v>0</v>
      </c>
      <c r="G29" s="199">
        <f>Položky!BC173</f>
        <v>0</v>
      </c>
      <c r="H29" s="199">
        <f>Položky!BD173</f>
        <v>0</v>
      </c>
      <c r="I29" s="200">
        <f>Položky!BE173</f>
        <v>0</v>
      </c>
    </row>
    <row r="30" spans="1:9" s="122" customFormat="1" ht="13.5" thickBot="1">
      <c r="A30" s="116"/>
      <c r="B30" s="117" t="s">
        <v>57</v>
      </c>
      <c r="C30" s="117"/>
      <c r="D30" s="118"/>
      <c r="E30" s="119">
        <f>SUM(E7:E29)</f>
        <v>0</v>
      </c>
      <c r="F30" s="120">
        <f>SUM(F7:F29)</f>
        <v>0</v>
      </c>
      <c r="G30" s="120">
        <f>SUM(G7:G29)</f>
        <v>0</v>
      </c>
      <c r="H30" s="120">
        <f>SUM(H7:H29)</f>
        <v>0</v>
      </c>
      <c r="I30" s="121">
        <f>SUM(I7:I29)</f>
        <v>0</v>
      </c>
    </row>
    <row r="31" spans="1:9" ht="12.75">
      <c r="A31" s="65"/>
      <c r="B31" s="65"/>
      <c r="C31" s="65"/>
      <c r="D31" s="65"/>
      <c r="E31" s="65"/>
      <c r="F31" s="65"/>
      <c r="G31" s="65"/>
      <c r="H31" s="65"/>
      <c r="I31" s="65"/>
    </row>
    <row r="32" spans="1:57" ht="19.5" customHeight="1">
      <c r="A32" s="106" t="s">
        <v>58</v>
      </c>
      <c r="B32" s="106"/>
      <c r="C32" s="106"/>
      <c r="D32" s="106"/>
      <c r="E32" s="106"/>
      <c r="F32" s="106"/>
      <c r="G32" s="123"/>
      <c r="H32" s="106"/>
      <c r="I32" s="106"/>
      <c r="BA32" s="40"/>
      <c r="BB32" s="40"/>
      <c r="BC32" s="40"/>
      <c r="BD32" s="40"/>
      <c r="BE32" s="40"/>
    </row>
    <row r="33" spans="1:9" ht="13.5" thickBot="1">
      <c r="A33" s="76"/>
      <c r="B33" s="76"/>
      <c r="C33" s="76"/>
      <c r="D33" s="76"/>
      <c r="E33" s="76"/>
      <c r="F33" s="76"/>
      <c r="G33" s="76"/>
      <c r="H33" s="76"/>
      <c r="I33" s="76"/>
    </row>
    <row r="34" spans="1:9" ht="12.75">
      <c r="A34" s="70" t="s">
        <v>59</v>
      </c>
      <c r="B34" s="71"/>
      <c r="C34" s="71"/>
      <c r="D34" s="124"/>
      <c r="E34" s="125" t="s">
        <v>60</v>
      </c>
      <c r="F34" s="126" t="s">
        <v>61</v>
      </c>
      <c r="G34" s="127" t="s">
        <v>62</v>
      </c>
      <c r="H34" s="128"/>
      <c r="I34" s="129" t="s">
        <v>60</v>
      </c>
    </row>
    <row r="35" spans="1:53" ht="12.75">
      <c r="A35" s="63" t="s">
        <v>336</v>
      </c>
      <c r="B35" s="54"/>
      <c r="C35" s="54"/>
      <c r="D35" s="130"/>
      <c r="E35" s="131"/>
      <c r="F35" s="132"/>
      <c r="G35" s="133">
        <f aca="true" t="shared" si="0" ref="G35:G42">CHOOSE(BA35+1,HSV+PSV,HSV+PSV+Mont,HSV+PSV+Dodavka+Mont,HSV,PSV,Mont,Dodavka,Mont+Dodavka,0)</f>
        <v>0</v>
      </c>
      <c r="H35" s="134"/>
      <c r="I35" s="135">
        <f aca="true" t="shared" si="1" ref="I35:I42">E35+F35*G35/100</f>
        <v>0</v>
      </c>
      <c r="BA35">
        <v>0</v>
      </c>
    </row>
    <row r="36" spans="1:53" ht="12.75">
      <c r="A36" s="63" t="s">
        <v>337</v>
      </c>
      <c r="B36" s="54"/>
      <c r="C36" s="54"/>
      <c r="D36" s="130"/>
      <c r="E36" s="131"/>
      <c r="F36" s="132"/>
      <c r="G36" s="133">
        <f t="shared" si="0"/>
        <v>0</v>
      </c>
      <c r="H36" s="134"/>
      <c r="I36" s="135">
        <f t="shared" si="1"/>
        <v>0</v>
      </c>
      <c r="BA36">
        <v>0</v>
      </c>
    </row>
    <row r="37" spans="1:53" ht="12.75">
      <c r="A37" s="63" t="s">
        <v>338</v>
      </c>
      <c r="B37" s="54"/>
      <c r="C37" s="54"/>
      <c r="D37" s="130"/>
      <c r="E37" s="131"/>
      <c r="F37" s="132"/>
      <c r="G37" s="133">
        <f t="shared" si="0"/>
        <v>0</v>
      </c>
      <c r="H37" s="134"/>
      <c r="I37" s="135">
        <f t="shared" si="1"/>
        <v>0</v>
      </c>
      <c r="BA37">
        <v>0</v>
      </c>
    </row>
    <row r="38" spans="1:53" ht="12.75">
      <c r="A38" s="63" t="s">
        <v>339</v>
      </c>
      <c r="B38" s="54"/>
      <c r="C38" s="54"/>
      <c r="D38" s="130"/>
      <c r="E38" s="131"/>
      <c r="F38" s="132"/>
      <c r="G38" s="133">
        <f t="shared" si="0"/>
        <v>0</v>
      </c>
      <c r="H38" s="134"/>
      <c r="I38" s="135">
        <f t="shared" si="1"/>
        <v>0</v>
      </c>
      <c r="BA38">
        <v>0</v>
      </c>
    </row>
    <row r="39" spans="1:53" ht="12.75">
      <c r="A39" s="63" t="s">
        <v>340</v>
      </c>
      <c r="B39" s="54"/>
      <c r="C39" s="54"/>
      <c r="D39" s="130"/>
      <c r="E39" s="131"/>
      <c r="F39" s="132"/>
      <c r="G39" s="133">
        <f t="shared" si="0"/>
        <v>0</v>
      </c>
      <c r="H39" s="134"/>
      <c r="I39" s="135">
        <f t="shared" si="1"/>
        <v>0</v>
      </c>
      <c r="BA39">
        <v>1</v>
      </c>
    </row>
    <row r="40" spans="1:53" ht="12.75">
      <c r="A40" s="63" t="s">
        <v>341</v>
      </c>
      <c r="B40" s="54"/>
      <c r="C40" s="54"/>
      <c r="D40" s="130"/>
      <c r="E40" s="131"/>
      <c r="F40" s="132"/>
      <c r="G40" s="133">
        <f t="shared" si="0"/>
        <v>0</v>
      </c>
      <c r="H40" s="134"/>
      <c r="I40" s="135">
        <f t="shared" si="1"/>
        <v>0</v>
      </c>
      <c r="BA40">
        <v>1</v>
      </c>
    </row>
    <row r="41" spans="1:53" ht="12.75">
      <c r="A41" s="63" t="s">
        <v>342</v>
      </c>
      <c r="B41" s="54"/>
      <c r="C41" s="54"/>
      <c r="D41" s="130"/>
      <c r="E41" s="131"/>
      <c r="F41" s="132"/>
      <c r="G41" s="133">
        <f t="shared" si="0"/>
        <v>0</v>
      </c>
      <c r="H41" s="134"/>
      <c r="I41" s="135">
        <f t="shared" si="1"/>
        <v>0</v>
      </c>
      <c r="BA41">
        <v>2</v>
      </c>
    </row>
    <row r="42" spans="1:53" ht="12.75">
      <c r="A42" s="63" t="s">
        <v>343</v>
      </c>
      <c r="B42" s="54"/>
      <c r="C42" s="54"/>
      <c r="D42" s="130"/>
      <c r="E42" s="131"/>
      <c r="F42" s="132"/>
      <c r="G42" s="133">
        <f t="shared" si="0"/>
        <v>0</v>
      </c>
      <c r="H42" s="134"/>
      <c r="I42" s="135">
        <f t="shared" si="1"/>
        <v>0</v>
      </c>
      <c r="BA42">
        <v>2</v>
      </c>
    </row>
    <row r="43" spans="1:9" ht="13.5" thickBot="1">
      <c r="A43" s="136"/>
      <c r="B43" s="137" t="s">
        <v>63</v>
      </c>
      <c r="C43" s="138"/>
      <c r="D43" s="139"/>
      <c r="E43" s="140"/>
      <c r="F43" s="141"/>
      <c r="G43" s="141"/>
      <c r="H43" s="214">
        <f>SUM(I35:I42)</f>
        <v>0</v>
      </c>
      <c r="I43" s="215"/>
    </row>
    <row r="45" spans="2:9" ht="12.75">
      <c r="B45" s="122"/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  <row r="83" spans="6:9" ht="12.75">
      <c r="F83" s="142"/>
      <c r="G83" s="143"/>
      <c r="H83" s="143"/>
      <c r="I83" s="144"/>
    </row>
    <row r="84" spans="6:9" ht="12.75">
      <c r="F84" s="142"/>
      <c r="G84" s="143"/>
      <c r="H84" s="143"/>
      <c r="I84" s="144"/>
    </row>
    <row r="85" spans="6:9" ht="12.75">
      <c r="F85" s="142"/>
      <c r="G85" s="143"/>
      <c r="H85" s="143"/>
      <c r="I85" s="144"/>
    </row>
    <row r="86" spans="6:9" ht="12.75">
      <c r="F86" s="142"/>
      <c r="G86" s="143"/>
      <c r="H86" s="143"/>
      <c r="I86" s="144"/>
    </row>
    <row r="87" spans="6:9" ht="12.75">
      <c r="F87" s="142"/>
      <c r="G87" s="143"/>
      <c r="H87" s="143"/>
      <c r="I87" s="144"/>
    </row>
    <row r="88" spans="6:9" ht="12.75">
      <c r="F88" s="142"/>
      <c r="G88" s="143"/>
      <c r="H88" s="143"/>
      <c r="I88" s="144"/>
    </row>
    <row r="89" spans="6:9" ht="12.75">
      <c r="F89" s="142"/>
      <c r="G89" s="143"/>
      <c r="H89" s="143"/>
      <c r="I89" s="144"/>
    </row>
    <row r="90" spans="6:9" ht="12.75">
      <c r="F90" s="142"/>
      <c r="G90" s="143"/>
      <c r="H90" s="143"/>
      <c r="I90" s="144"/>
    </row>
    <row r="91" spans="6:9" ht="12.75">
      <c r="F91" s="142"/>
      <c r="G91" s="143"/>
      <c r="H91" s="143"/>
      <c r="I91" s="144"/>
    </row>
    <row r="92" spans="6:9" ht="12.75">
      <c r="F92" s="142"/>
      <c r="G92" s="143"/>
      <c r="H92" s="143"/>
      <c r="I92" s="144"/>
    </row>
    <row r="93" spans="6:9" ht="12.75">
      <c r="F93" s="142"/>
      <c r="G93" s="143"/>
      <c r="H93" s="143"/>
      <c r="I93" s="144"/>
    </row>
    <row r="94" spans="6:9" ht="12.75">
      <c r="F94" s="142"/>
      <c r="G94" s="143"/>
      <c r="H94" s="143"/>
      <c r="I94" s="144"/>
    </row>
  </sheetData>
  <sheetProtection/>
  <mergeCells count="4">
    <mergeCell ref="H43:I43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46"/>
  <sheetViews>
    <sheetView showGridLines="0" showZeros="0" zoomScalePageLayoutView="0" workbookViewId="0" topLeftCell="A46">
      <selection activeCell="F107" sqref="F107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5" t="s">
        <v>75</v>
      </c>
      <c r="B1" s="225"/>
      <c r="C1" s="225"/>
      <c r="D1" s="225"/>
      <c r="E1" s="225"/>
      <c r="F1" s="225"/>
      <c r="G1" s="22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6" t="s">
        <v>48</v>
      </c>
      <c r="B3" s="217"/>
      <c r="C3" s="96" t="str">
        <f>CONCATENATE(cislostavby," ",nazevstavby)</f>
        <v>11OF03 Klubovna - na poz.č.parc.584/14.k.ú.Dožice</v>
      </c>
      <c r="D3" s="97"/>
      <c r="E3" s="150" t="s">
        <v>64</v>
      </c>
      <c r="F3" s="151">
        <f>Rekapitulace!H1</f>
        <v>0</v>
      </c>
      <c r="G3" s="152"/>
    </row>
    <row r="4" spans="1:7" ht="13.5" thickBot="1">
      <c r="A4" s="226" t="s">
        <v>50</v>
      </c>
      <c r="B4" s="219"/>
      <c r="C4" s="102" t="str">
        <f>CONCATENATE(cisloobjektu," ",nazevobjektu)</f>
        <v>SO01 KLUBOVNA</v>
      </c>
      <c r="D4" s="103"/>
      <c r="E4" s="227">
        <f>Rekapitulace!G2</f>
        <v>0</v>
      </c>
      <c r="F4" s="228"/>
      <c r="G4" s="22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79</v>
      </c>
      <c r="C7" s="162" t="s">
        <v>80</v>
      </c>
      <c r="D7" s="163"/>
      <c r="E7" s="164"/>
      <c r="F7" s="164"/>
      <c r="G7" s="165"/>
      <c r="H7" s="166"/>
      <c r="I7" s="166"/>
      <c r="O7" s="167">
        <v>1</v>
      </c>
    </row>
    <row r="8" spans="1:104" ht="22.5">
      <c r="A8" s="168">
        <v>1</v>
      </c>
      <c r="B8" s="169" t="s">
        <v>81</v>
      </c>
      <c r="C8" s="170" t="s">
        <v>82</v>
      </c>
      <c r="D8" s="171" t="s">
        <v>83</v>
      </c>
      <c r="E8" s="172">
        <v>1.446</v>
      </c>
      <c r="F8" s="172">
        <v>0</v>
      </c>
      <c r="G8" s="173">
        <f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1.75316</v>
      </c>
    </row>
    <row r="9" spans="1:15" ht="12.75">
      <c r="A9" s="175"/>
      <c r="B9" s="177"/>
      <c r="C9" s="223" t="s">
        <v>84</v>
      </c>
      <c r="D9" s="224"/>
      <c r="E9" s="178">
        <v>0.648</v>
      </c>
      <c r="F9" s="179"/>
      <c r="G9" s="180"/>
      <c r="M9" s="176" t="s">
        <v>84</v>
      </c>
      <c r="O9" s="167"/>
    </row>
    <row r="10" spans="1:15" ht="12.75">
      <c r="A10" s="175"/>
      <c r="B10" s="177"/>
      <c r="C10" s="223" t="s">
        <v>85</v>
      </c>
      <c r="D10" s="224"/>
      <c r="E10" s="178">
        <v>0.69</v>
      </c>
      <c r="F10" s="179"/>
      <c r="G10" s="180"/>
      <c r="M10" s="176" t="s">
        <v>85</v>
      </c>
      <c r="O10" s="167"/>
    </row>
    <row r="11" spans="1:15" ht="12.75">
      <c r="A11" s="175"/>
      <c r="B11" s="177"/>
      <c r="C11" s="223" t="s">
        <v>86</v>
      </c>
      <c r="D11" s="224"/>
      <c r="E11" s="178">
        <v>0.108</v>
      </c>
      <c r="F11" s="179"/>
      <c r="G11" s="180"/>
      <c r="M11" s="176" t="s">
        <v>86</v>
      </c>
      <c r="O11" s="167"/>
    </row>
    <row r="12" spans="1:104" ht="12.75">
      <c r="A12" s="168">
        <v>2</v>
      </c>
      <c r="B12" s="169" t="s">
        <v>87</v>
      </c>
      <c r="C12" s="170" t="s">
        <v>88</v>
      </c>
      <c r="D12" s="171" t="s">
        <v>89</v>
      </c>
      <c r="E12" s="172">
        <v>11.66</v>
      </c>
      <c r="F12" s="172">
        <v>0</v>
      </c>
      <c r="G12" s="173">
        <f>E12*F12</f>
        <v>0</v>
      </c>
      <c r="O12" s="167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4">
        <v>1</v>
      </c>
      <c r="CB12" s="174">
        <v>1</v>
      </c>
      <c r="CZ12" s="145">
        <v>0.124</v>
      </c>
    </row>
    <row r="13" spans="1:15" ht="12.75">
      <c r="A13" s="175"/>
      <c r="B13" s="177"/>
      <c r="C13" s="223" t="s">
        <v>90</v>
      </c>
      <c r="D13" s="224"/>
      <c r="E13" s="178">
        <v>11.66</v>
      </c>
      <c r="F13" s="179"/>
      <c r="G13" s="180"/>
      <c r="M13" s="176" t="s">
        <v>90</v>
      </c>
      <c r="O13" s="167"/>
    </row>
    <row r="14" spans="1:104" ht="22.5">
      <c r="A14" s="168">
        <v>3</v>
      </c>
      <c r="B14" s="169" t="s">
        <v>91</v>
      </c>
      <c r="C14" s="170" t="s">
        <v>92</v>
      </c>
      <c r="D14" s="171" t="s">
        <v>89</v>
      </c>
      <c r="E14" s="172">
        <v>73.86</v>
      </c>
      <c r="F14" s="172">
        <v>0</v>
      </c>
      <c r="G14" s="173">
        <f>E14*F14</f>
        <v>0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4">
        <v>1</v>
      </c>
      <c r="CB14" s="174">
        <v>1</v>
      </c>
      <c r="CZ14" s="145">
        <v>0.02017</v>
      </c>
    </row>
    <row r="15" spans="1:15" ht="12.75">
      <c r="A15" s="175"/>
      <c r="B15" s="177"/>
      <c r="C15" s="223" t="s">
        <v>93</v>
      </c>
      <c r="D15" s="224"/>
      <c r="E15" s="178">
        <v>73.86</v>
      </c>
      <c r="F15" s="179"/>
      <c r="G15" s="180"/>
      <c r="M15" s="176" t="s">
        <v>93</v>
      </c>
      <c r="O15" s="167"/>
    </row>
    <row r="16" spans="1:57" ht="12.75">
      <c r="A16" s="181"/>
      <c r="B16" s="182" t="s">
        <v>74</v>
      </c>
      <c r="C16" s="183" t="str">
        <f>CONCATENATE(B7," ",C7)</f>
        <v>3 Svislé a kompletní konstrukce</v>
      </c>
      <c r="D16" s="184"/>
      <c r="E16" s="185"/>
      <c r="F16" s="186"/>
      <c r="G16" s="187">
        <f>SUM(G7:G15)</f>
        <v>0</v>
      </c>
      <c r="O16" s="167">
        <v>4</v>
      </c>
      <c r="BA16" s="188">
        <f>SUM(BA7:BA15)</f>
        <v>0</v>
      </c>
      <c r="BB16" s="188">
        <f>SUM(BB7:BB15)</f>
        <v>0</v>
      </c>
      <c r="BC16" s="188">
        <f>SUM(BC7:BC15)</f>
        <v>0</v>
      </c>
      <c r="BD16" s="188">
        <f>SUM(BD7:BD15)</f>
        <v>0</v>
      </c>
      <c r="BE16" s="188">
        <f>SUM(BE7:BE15)</f>
        <v>0</v>
      </c>
    </row>
    <row r="17" spans="1:15" ht="12.75">
      <c r="A17" s="160" t="s">
        <v>72</v>
      </c>
      <c r="B17" s="161" t="s">
        <v>94</v>
      </c>
      <c r="C17" s="162" t="s">
        <v>95</v>
      </c>
      <c r="D17" s="163"/>
      <c r="E17" s="164"/>
      <c r="F17" s="164"/>
      <c r="G17" s="165"/>
      <c r="H17" s="166"/>
      <c r="I17" s="166"/>
      <c r="O17" s="167">
        <v>1</v>
      </c>
    </row>
    <row r="18" spans="1:104" ht="22.5">
      <c r="A18" s="168">
        <v>4</v>
      </c>
      <c r="B18" s="169" t="s">
        <v>96</v>
      </c>
      <c r="C18" s="170" t="s">
        <v>97</v>
      </c>
      <c r="D18" s="171" t="s">
        <v>98</v>
      </c>
      <c r="E18" s="172">
        <v>86</v>
      </c>
      <c r="F18" s="172">
        <v>0</v>
      </c>
      <c r="G18" s="173">
        <f>E18*F18</f>
        <v>0</v>
      </c>
      <c r="O18" s="167">
        <v>2</v>
      </c>
      <c r="AA18" s="145">
        <v>1</v>
      </c>
      <c r="AB18" s="145">
        <v>1</v>
      </c>
      <c r="AC18" s="145">
        <v>1</v>
      </c>
      <c r="AZ18" s="145">
        <v>1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4">
        <v>1</v>
      </c>
      <c r="CB18" s="174">
        <v>1</v>
      </c>
      <c r="CZ18" s="145">
        <v>0.00238</v>
      </c>
    </row>
    <row r="19" spans="1:104" ht="12.75">
      <c r="A19" s="168">
        <v>5</v>
      </c>
      <c r="B19" s="169" t="s">
        <v>99</v>
      </c>
      <c r="C19" s="170" t="s">
        <v>100</v>
      </c>
      <c r="D19" s="171" t="s">
        <v>89</v>
      </c>
      <c r="E19" s="172">
        <v>16.12</v>
      </c>
      <c r="F19" s="172">
        <v>0</v>
      </c>
      <c r="G19" s="173">
        <f>E19*F19</f>
        <v>0</v>
      </c>
      <c r="O19" s="167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4">
        <v>1</v>
      </c>
      <c r="CB19" s="174">
        <v>1</v>
      </c>
      <c r="CZ19" s="145">
        <v>0.05729</v>
      </c>
    </row>
    <row r="20" spans="1:15" ht="12.75">
      <c r="A20" s="175"/>
      <c r="B20" s="177"/>
      <c r="C20" s="223" t="s">
        <v>101</v>
      </c>
      <c r="D20" s="224"/>
      <c r="E20" s="178">
        <v>16.12</v>
      </c>
      <c r="F20" s="179"/>
      <c r="G20" s="180"/>
      <c r="M20" s="176" t="s">
        <v>101</v>
      </c>
      <c r="O20" s="167"/>
    </row>
    <row r="21" spans="1:104" ht="12.75">
      <c r="A21" s="168">
        <v>6</v>
      </c>
      <c r="B21" s="169" t="s">
        <v>102</v>
      </c>
      <c r="C21" s="170" t="s">
        <v>103</v>
      </c>
      <c r="D21" s="171" t="s">
        <v>89</v>
      </c>
      <c r="E21" s="172">
        <v>36.14</v>
      </c>
      <c r="F21" s="172">
        <v>0</v>
      </c>
      <c r="G21" s="173">
        <f>E21*F21</f>
        <v>0</v>
      </c>
      <c r="O21" s="167">
        <v>2</v>
      </c>
      <c r="AA21" s="145">
        <v>1</v>
      </c>
      <c r="AB21" s="145">
        <v>1</v>
      </c>
      <c r="AC21" s="145">
        <v>1</v>
      </c>
      <c r="AZ21" s="145">
        <v>1</v>
      </c>
      <c r="BA21" s="145">
        <f>IF(AZ21=1,G21,0)</f>
        <v>0</v>
      </c>
      <c r="BB21" s="145">
        <f>IF(AZ21=2,G21,0)</f>
        <v>0</v>
      </c>
      <c r="BC21" s="145">
        <f>IF(AZ21=3,G21,0)</f>
        <v>0</v>
      </c>
      <c r="BD21" s="145">
        <f>IF(AZ21=4,G21,0)</f>
        <v>0</v>
      </c>
      <c r="BE21" s="145">
        <f>IF(AZ21=5,G21,0)</f>
        <v>0</v>
      </c>
      <c r="CA21" s="174">
        <v>1</v>
      </c>
      <c r="CB21" s="174">
        <v>1</v>
      </c>
      <c r="CZ21" s="145">
        <v>0.0223</v>
      </c>
    </row>
    <row r="22" spans="1:15" ht="12.75">
      <c r="A22" s="175"/>
      <c r="B22" s="177"/>
      <c r="C22" s="223" t="s">
        <v>104</v>
      </c>
      <c r="D22" s="224"/>
      <c r="E22" s="178">
        <v>28.14</v>
      </c>
      <c r="F22" s="179"/>
      <c r="G22" s="180"/>
      <c r="M22" s="176" t="s">
        <v>104</v>
      </c>
      <c r="O22" s="167"/>
    </row>
    <row r="23" spans="1:15" ht="12.75">
      <c r="A23" s="175"/>
      <c r="B23" s="177"/>
      <c r="C23" s="223" t="s">
        <v>105</v>
      </c>
      <c r="D23" s="224"/>
      <c r="E23" s="178">
        <v>8</v>
      </c>
      <c r="F23" s="179"/>
      <c r="G23" s="180"/>
      <c r="M23" s="176" t="s">
        <v>105</v>
      </c>
      <c r="O23" s="167"/>
    </row>
    <row r="24" spans="1:57" ht="12.75">
      <c r="A24" s="181"/>
      <c r="B24" s="182" t="s">
        <v>74</v>
      </c>
      <c r="C24" s="183" t="str">
        <f>CONCATENATE(B17," ",C17)</f>
        <v>61 Upravy povrchů vnitřní</v>
      </c>
      <c r="D24" s="184"/>
      <c r="E24" s="185"/>
      <c r="F24" s="186"/>
      <c r="G24" s="187">
        <f>SUM(G17:G23)</f>
        <v>0</v>
      </c>
      <c r="O24" s="167">
        <v>4</v>
      </c>
      <c r="BA24" s="188">
        <f>SUM(BA17:BA23)</f>
        <v>0</v>
      </c>
      <c r="BB24" s="188">
        <f>SUM(BB17:BB23)</f>
        <v>0</v>
      </c>
      <c r="BC24" s="188">
        <f>SUM(BC17:BC23)</f>
        <v>0</v>
      </c>
      <c r="BD24" s="188">
        <f>SUM(BD17:BD23)</f>
        <v>0</v>
      </c>
      <c r="BE24" s="188">
        <f>SUM(BE17:BE23)</f>
        <v>0</v>
      </c>
    </row>
    <row r="25" spans="1:15" ht="12.75">
      <c r="A25" s="160" t="s">
        <v>72</v>
      </c>
      <c r="B25" s="161" t="s">
        <v>106</v>
      </c>
      <c r="C25" s="162" t="s">
        <v>107</v>
      </c>
      <c r="D25" s="163"/>
      <c r="E25" s="164"/>
      <c r="F25" s="164"/>
      <c r="G25" s="165"/>
      <c r="H25" s="166"/>
      <c r="I25" s="166"/>
      <c r="O25" s="167">
        <v>1</v>
      </c>
    </row>
    <row r="26" spans="1:104" ht="22.5">
      <c r="A26" s="168">
        <v>7</v>
      </c>
      <c r="B26" s="169" t="s">
        <v>108</v>
      </c>
      <c r="C26" s="170" t="s">
        <v>109</v>
      </c>
      <c r="D26" s="171" t="s">
        <v>89</v>
      </c>
      <c r="E26" s="172">
        <v>128.36</v>
      </c>
      <c r="F26" s="172">
        <v>0</v>
      </c>
      <c r="G26" s="173">
        <f>E26*F26</f>
        <v>0</v>
      </c>
      <c r="O26" s="167">
        <v>2</v>
      </c>
      <c r="AA26" s="145">
        <v>1</v>
      </c>
      <c r="AB26" s="145">
        <v>1</v>
      </c>
      <c r="AC26" s="145">
        <v>1</v>
      </c>
      <c r="AZ26" s="145">
        <v>1</v>
      </c>
      <c r="BA26" s="145">
        <f>IF(AZ26=1,G26,0)</f>
        <v>0</v>
      </c>
      <c r="BB26" s="145">
        <f>IF(AZ26=2,G26,0)</f>
        <v>0</v>
      </c>
      <c r="BC26" s="145">
        <f>IF(AZ26=3,G26,0)</f>
        <v>0</v>
      </c>
      <c r="BD26" s="145">
        <f>IF(AZ26=4,G26,0)</f>
        <v>0</v>
      </c>
      <c r="BE26" s="145">
        <f>IF(AZ26=5,G26,0)</f>
        <v>0</v>
      </c>
      <c r="CA26" s="174">
        <v>1</v>
      </c>
      <c r="CB26" s="174">
        <v>1</v>
      </c>
      <c r="CZ26" s="145">
        <v>0.01173</v>
      </c>
    </row>
    <row r="27" spans="1:15" ht="12.75">
      <c r="A27" s="175"/>
      <c r="B27" s="177"/>
      <c r="C27" s="223" t="s">
        <v>110</v>
      </c>
      <c r="D27" s="224"/>
      <c r="E27" s="178">
        <v>135.6</v>
      </c>
      <c r="F27" s="179"/>
      <c r="G27" s="180"/>
      <c r="M27" s="176" t="s">
        <v>110</v>
      </c>
      <c r="O27" s="167"/>
    </row>
    <row r="28" spans="1:15" ht="12.75">
      <c r="A28" s="175"/>
      <c r="B28" s="177"/>
      <c r="C28" s="223" t="s">
        <v>111</v>
      </c>
      <c r="D28" s="224"/>
      <c r="E28" s="178">
        <v>-16.24</v>
      </c>
      <c r="F28" s="179"/>
      <c r="G28" s="180"/>
      <c r="M28" s="176" t="s">
        <v>111</v>
      </c>
      <c r="O28" s="167"/>
    </row>
    <row r="29" spans="1:15" ht="12.75">
      <c r="A29" s="175"/>
      <c r="B29" s="177"/>
      <c r="C29" s="223" t="s">
        <v>112</v>
      </c>
      <c r="D29" s="224"/>
      <c r="E29" s="178">
        <v>9</v>
      </c>
      <c r="F29" s="179"/>
      <c r="G29" s="180"/>
      <c r="M29" s="176" t="s">
        <v>112</v>
      </c>
      <c r="O29" s="167"/>
    </row>
    <row r="30" spans="1:57" ht="12.75">
      <c r="A30" s="181"/>
      <c r="B30" s="182" t="s">
        <v>74</v>
      </c>
      <c r="C30" s="183" t="str">
        <f>CONCATENATE(B25," ",C25)</f>
        <v>62 Úpravy povrchů vnější</v>
      </c>
      <c r="D30" s="184"/>
      <c r="E30" s="185"/>
      <c r="F30" s="186"/>
      <c r="G30" s="187">
        <f>SUM(G25:G29)</f>
        <v>0</v>
      </c>
      <c r="O30" s="167">
        <v>4</v>
      </c>
      <c r="BA30" s="188">
        <f>SUM(BA25:BA29)</f>
        <v>0</v>
      </c>
      <c r="BB30" s="188">
        <f>SUM(BB25:BB29)</f>
        <v>0</v>
      </c>
      <c r="BC30" s="188">
        <f>SUM(BC25:BC29)</f>
        <v>0</v>
      </c>
      <c r="BD30" s="188">
        <f>SUM(BD25:BD29)</f>
        <v>0</v>
      </c>
      <c r="BE30" s="188">
        <f>SUM(BE25:BE29)</f>
        <v>0</v>
      </c>
    </row>
    <row r="31" spans="1:15" ht="12.75">
      <c r="A31" s="160" t="s">
        <v>72</v>
      </c>
      <c r="B31" s="161" t="s">
        <v>113</v>
      </c>
      <c r="C31" s="162" t="s">
        <v>114</v>
      </c>
      <c r="D31" s="163"/>
      <c r="E31" s="164"/>
      <c r="F31" s="164"/>
      <c r="G31" s="165"/>
      <c r="H31" s="166"/>
      <c r="I31" s="166"/>
      <c r="O31" s="167">
        <v>1</v>
      </c>
    </row>
    <row r="32" spans="1:104" ht="22.5">
      <c r="A32" s="168">
        <v>8</v>
      </c>
      <c r="B32" s="169" t="s">
        <v>115</v>
      </c>
      <c r="C32" s="170" t="s">
        <v>116</v>
      </c>
      <c r="D32" s="171" t="s">
        <v>89</v>
      </c>
      <c r="E32" s="172">
        <v>73.86</v>
      </c>
      <c r="F32" s="172">
        <v>0</v>
      </c>
      <c r="G32" s="173">
        <f>E32*F32</f>
        <v>0</v>
      </c>
      <c r="O32" s="167">
        <v>2</v>
      </c>
      <c r="AA32" s="145">
        <v>1</v>
      </c>
      <c r="AB32" s="145">
        <v>1</v>
      </c>
      <c r="AC32" s="145">
        <v>1</v>
      </c>
      <c r="AZ32" s="145">
        <v>1</v>
      </c>
      <c r="BA32" s="145">
        <f>IF(AZ32=1,G32,0)</f>
        <v>0</v>
      </c>
      <c r="BB32" s="145">
        <f>IF(AZ32=2,G32,0)</f>
        <v>0</v>
      </c>
      <c r="BC32" s="145">
        <f>IF(AZ32=3,G32,0)</f>
        <v>0</v>
      </c>
      <c r="BD32" s="145">
        <f>IF(AZ32=4,G32,0)</f>
        <v>0</v>
      </c>
      <c r="BE32" s="145">
        <f>IF(AZ32=5,G32,0)</f>
        <v>0</v>
      </c>
      <c r="CA32" s="174">
        <v>1</v>
      </c>
      <c r="CB32" s="174">
        <v>1</v>
      </c>
      <c r="CZ32" s="145">
        <v>0.007</v>
      </c>
    </row>
    <row r="33" spans="1:15" ht="12.75">
      <c r="A33" s="175"/>
      <c r="B33" s="177"/>
      <c r="C33" s="223" t="s">
        <v>117</v>
      </c>
      <c r="D33" s="224"/>
      <c r="E33" s="178">
        <v>73.86</v>
      </c>
      <c r="F33" s="179"/>
      <c r="G33" s="180"/>
      <c r="M33" s="176" t="s">
        <v>117</v>
      </c>
      <c r="O33" s="167"/>
    </row>
    <row r="34" spans="1:57" ht="12.75">
      <c r="A34" s="181"/>
      <c r="B34" s="182" t="s">
        <v>74</v>
      </c>
      <c r="C34" s="183" t="str">
        <f>CONCATENATE(B31," ",C31)</f>
        <v>63 Podlahy a podlahové konstrukce</v>
      </c>
      <c r="D34" s="184"/>
      <c r="E34" s="185"/>
      <c r="F34" s="186"/>
      <c r="G34" s="187">
        <f>SUM(G31:G33)</f>
        <v>0</v>
      </c>
      <c r="O34" s="167">
        <v>4</v>
      </c>
      <c r="BA34" s="188">
        <f>SUM(BA31:BA33)</f>
        <v>0</v>
      </c>
      <c r="BB34" s="188">
        <f>SUM(BB31:BB33)</f>
        <v>0</v>
      </c>
      <c r="BC34" s="188">
        <f>SUM(BC31:BC33)</f>
        <v>0</v>
      </c>
      <c r="BD34" s="188">
        <f>SUM(BD31:BD33)</f>
        <v>0</v>
      </c>
      <c r="BE34" s="188">
        <f>SUM(BE31:BE33)</f>
        <v>0</v>
      </c>
    </row>
    <row r="35" spans="1:15" ht="12.75">
      <c r="A35" s="160" t="s">
        <v>72</v>
      </c>
      <c r="B35" s="161" t="s">
        <v>118</v>
      </c>
      <c r="C35" s="162" t="s">
        <v>119</v>
      </c>
      <c r="D35" s="163"/>
      <c r="E35" s="164"/>
      <c r="F35" s="164"/>
      <c r="G35" s="165"/>
      <c r="H35" s="166"/>
      <c r="I35" s="166"/>
      <c r="O35" s="167">
        <v>1</v>
      </c>
    </row>
    <row r="36" spans="1:104" ht="22.5">
      <c r="A36" s="168">
        <v>9</v>
      </c>
      <c r="B36" s="169" t="s">
        <v>120</v>
      </c>
      <c r="C36" s="170" t="s">
        <v>121</v>
      </c>
      <c r="D36" s="171" t="s">
        <v>122</v>
      </c>
      <c r="E36" s="172">
        <v>5</v>
      </c>
      <c r="F36" s="172">
        <v>0</v>
      </c>
      <c r="G36" s="173">
        <f>E36*F36</f>
        <v>0</v>
      </c>
      <c r="O36" s="167">
        <v>2</v>
      </c>
      <c r="AA36" s="145">
        <v>1</v>
      </c>
      <c r="AB36" s="145">
        <v>1</v>
      </c>
      <c r="AC36" s="145">
        <v>1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1</v>
      </c>
      <c r="CB36" s="174">
        <v>1</v>
      </c>
      <c r="CZ36" s="145">
        <v>0.03021</v>
      </c>
    </row>
    <row r="37" spans="1:104" ht="22.5">
      <c r="A37" s="168">
        <v>10</v>
      </c>
      <c r="B37" s="169" t="s">
        <v>123</v>
      </c>
      <c r="C37" s="170" t="s">
        <v>124</v>
      </c>
      <c r="D37" s="171" t="s">
        <v>122</v>
      </c>
      <c r="E37" s="172">
        <v>4</v>
      </c>
      <c r="F37" s="172">
        <v>0</v>
      </c>
      <c r="G37" s="173">
        <f>E37*F37</f>
        <v>0</v>
      </c>
      <c r="O37" s="167">
        <v>2</v>
      </c>
      <c r="AA37" s="145">
        <v>1</v>
      </c>
      <c r="AB37" s="145">
        <v>1</v>
      </c>
      <c r="AC37" s="145">
        <v>1</v>
      </c>
      <c r="AZ37" s="145">
        <v>1</v>
      </c>
      <c r="BA37" s="145">
        <f>IF(AZ37=1,G37,0)</f>
        <v>0</v>
      </c>
      <c r="BB37" s="145">
        <f>IF(AZ37=2,G37,0)</f>
        <v>0</v>
      </c>
      <c r="BC37" s="145">
        <f>IF(AZ37=3,G37,0)</f>
        <v>0</v>
      </c>
      <c r="BD37" s="145">
        <f>IF(AZ37=4,G37,0)</f>
        <v>0</v>
      </c>
      <c r="BE37" s="145">
        <f>IF(AZ37=5,G37,0)</f>
        <v>0</v>
      </c>
      <c r="CA37" s="174">
        <v>1</v>
      </c>
      <c r="CB37" s="174">
        <v>1</v>
      </c>
      <c r="CZ37" s="145">
        <v>0.03077</v>
      </c>
    </row>
    <row r="38" spans="1:57" ht="12.75">
      <c r="A38" s="181"/>
      <c r="B38" s="182" t="s">
        <v>74</v>
      </c>
      <c r="C38" s="183" t="str">
        <f>CONCATENATE(B35," ",C35)</f>
        <v>64 Výplně otvorů</v>
      </c>
      <c r="D38" s="184"/>
      <c r="E38" s="185"/>
      <c r="F38" s="186"/>
      <c r="G38" s="187">
        <f>SUM(G35:G37)</f>
        <v>0</v>
      </c>
      <c r="O38" s="167">
        <v>4</v>
      </c>
      <c r="BA38" s="188">
        <f>SUM(BA35:BA37)</f>
        <v>0</v>
      </c>
      <c r="BB38" s="188">
        <f>SUM(BB35:BB37)</f>
        <v>0</v>
      </c>
      <c r="BC38" s="188">
        <f>SUM(BC35:BC37)</f>
        <v>0</v>
      </c>
      <c r="BD38" s="188">
        <f>SUM(BD35:BD37)</f>
        <v>0</v>
      </c>
      <c r="BE38" s="188">
        <f>SUM(BE35:BE37)</f>
        <v>0</v>
      </c>
    </row>
    <row r="39" spans="1:15" ht="12.75">
      <c r="A39" s="160" t="s">
        <v>72</v>
      </c>
      <c r="B39" s="161" t="s">
        <v>125</v>
      </c>
      <c r="C39" s="162" t="s">
        <v>126</v>
      </c>
      <c r="D39" s="163"/>
      <c r="E39" s="164"/>
      <c r="F39" s="164"/>
      <c r="G39" s="165"/>
      <c r="H39" s="166"/>
      <c r="I39" s="166"/>
      <c r="O39" s="167">
        <v>1</v>
      </c>
    </row>
    <row r="40" spans="1:104" ht="22.5">
      <c r="A40" s="168">
        <v>11</v>
      </c>
      <c r="B40" s="169" t="s">
        <v>127</v>
      </c>
      <c r="C40" s="170" t="s">
        <v>128</v>
      </c>
      <c r="D40" s="171" t="s">
        <v>89</v>
      </c>
      <c r="E40" s="172">
        <v>170</v>
      </c>
      <c r="F40" s="172">
        <v>0</v>
      </c>
      <c r="G40" s="173">
        <f>E40*F40</f>
        <v>0</v>
      </c>
      <c r="O40" s="167">
        <v>2</v>
      </c>
      <c r="AA40" s="145">
        <v>1</v>
      </c>
      <c r="AB40" s="145">
        <v>1</v>
      </c>
      <c r="AC40" s="145">
        <v>1</v>
      </c>
      <c r="AZ40" s="145">
        <v>1</v>
      </c>
      <c r="BA40" s="145">
        <f>IF(AZ40=1,G40,0)</f>
        <v>0</v>
      </c>
      <c r="BB40" s="145">
        <f>IF(AZ40=2,G40,0)</f>
        <v>0</v>
      </c>
      <c r="BC40" s="145">
        <f>IF(AZ40=3,G40,0)</f>
        <v>0</v>
      </c>
      <c r="BD40" s="145">
        <f>IF(AZ40=4,G40,0)</f>
        <v>0</v>
      </c>
      <c r="BE40" s="145">
        <f>IF(AZ40=5,G40,0)</f>
        <v>0</v>
      </c>
      <c r="CA40" s="174">
        <v>1</v>
      </c>
      <c r="CB40" s="174">
        <v>1</v>
      </c>
      <c r="CZ40" s="145">
        <v>0.01838</v>
      </c>
    </row>
    <row r="41" spans="1:104" ht="12.75">
      <c r="A41" s="168">
        <v>12</v>
      </c>
      <c r="B41" s="169" t="s">
        <v>129</v>
      </c>
      <c r="C41" s="170" t="s">
        <v>130</v>
      </c>
      <c r="D41" s="171" t="s">
        <v>89</v>
      </c>
      <c r="E41" s="172">
        <v>170</v>
      </c>
      <c r="F41" s="172">
        <v>0</v>
      </c>
      <c r="G41" s="173">
        <f>E41*F41</f>
        <v>0</v>
      </c>
      <c r="O41" s="167">
        <v>2</v>
      </c>
      <c r="AA41" s="145">
        <v>1</v>
      </c>
      <c r="AB41" s="145">
        <v>1</v>
      </c>
      <c r="AC41" s="145">
        <v>1</v>
      </c>
      <c r="AZ41" s="145">
        <v>1</v>
      </c>
      <c r="BA41" s="145">
        <f>IF(AZ41=1,G41,0)</f>
        <v>0</v>
      </c>
      <c r="BB41" s="145">
        <f>IF(AZ41=2,G41,0)</f>
        <v>0</v>
      </c>
      <c r="BC41" s="145">
        <f>IF(AZ41=3,G41,0)</f>
        <v>0</v>
      </c>
      <c r="BD41" s="145">
        <f>IF(AZ41=4,G41,0)</f>
        <v>0</v>
      </c>
      <c r="BE41" s="145">
        <f>IF(AZ41=5,G41,0)</f>
        <v>0</v>
      </c>
      <c r="CA41" s="174">
        <v>1</v>
      </c>
      <c r="CB41" s="174">
        <v>1</v>
      </c>
      <c r="CZ41" s="145">
        <v>0.00097</v>
      </c>
    </row>
    <row r="42" spans="1:104" ht="12.75">
      <c r="A42" s="168">
        <v>13</v>
      </c>
      <c r="B42" s="169" t="s">
        <v>131</v>
      </c>
      <c r="C42" s="170" t="s">
        <v>132</v>
      </c>
      <c r="D42" s="171" t="s">
        <v>89</v>
      </c>
      <c r="E42" s="172">
        <v>170</v>
      </c>
      <c r="F42" s="172">
        <v>0</v>
      </c>
      <c r="G42" s="173">
        <f>E42*F42</f>
        <v>0</v>
      </c>
      <c r="O42" s="167">
        <v>2</v>
      </c>
      <c r="AA42" s="145">
        <v>1</v>
      </c>
      <c r="AB42" s="145">
        <v>1</v>
      </c>
      <c r="AC42" s="145">
        <v>1</v>
      </c>
      <c r="AZ42" s="145">
        <v>1</v>
      </c>
      <c r="BA42" s="145">
        <f>IF(AZ42=1,G42,0)</f>
        <v>0</v>
      </c>
      <c r="BB42" s="145">
        <f>IF(AZ42=2,G42,0)</f>
        <v>0</v>
      </c>
      <c r="BC42" s="145">
        <f>IF(AZ42=3,G42,0)</f>
        <v>0</v>
      </c>
      <c r="BD42" s="145">
        <f>IF(AZ42=4,G42,0)</f>
        <v>0</v>
      </c>
      <c r="BE42" s="145">
        <f>IF(AZ42=5,G42,0)</f>
        <v>0</v>
      </c>
      <c r="CA42" s="174">
        <v>1</v>
      </c>
      <c r="CB42" s="174">
        <v>1</v>
      </c>
      <c r="CZ42" s="145">
        <v>0</v>
      </c>
    </row>
    <row r="43" spans="1:57" ht="12.75">
      <c r="A43" s="181"/>
      <c r="B43" s="182" t="s">
        <v>74</v>
      </c>
      <c r="C43" s="183" t="str">
        <f>CONCATENATE(B39," ",C39)</f>
        <v>94 Lešení a stavební výtahy</v>
      </c>
      <c r="D43" s="184"/>
      <c r="E43" s="185"/>
      <c r="F43" s="186"/>
      <c r="G43" s="187">
        <f>SUM(G39:G42)</f>
        <v>0</v>
      </c>
      <c r="O43" s="167">
        <v>4</v>
      </c>
      <c r="BA43" s="188">
        <f>SUM(BA39:BA42)</f>
        <v>0</v>
      </c>
      <c r="BB43" s="188">
        <f>SUM(BB39:BB42)</f>
        <v>0</v>
      </c>
      <c r="BC43" s="188">
        <f>SUM(BC39:BC42)</f>
        <v>0</v>
      </c>
      <c r="BD43" s="188">
        <f>SUM(BD39:BD42)</f>
        <v>0</v>
      </c>
      <c r="BE43" s="188">
        <f>SUM(BE39:BE42)</f>
        <v>0</v>
      </c>
    </row>
    <row r="44" spans="1:15" ht="12.75">
      <c r="A44" s="160" t="s">
        <v>72</v>
      </c>
      <c r="B44" s="161" t="s">
        <v>133</v>
      </c>
      <c r="C44" s="162" t="s">
        <v>134</v>
      </c>
      <c r="D44" s="163"/>
      <c r="E44" s="164"/>
      <c r="F44" s="164"/>
      <c r="G44" s="165"/>
      <c r="H44" s="166"/>
      <c r="I44" s="166"/>
      <c r="O44" s="167">
        <v>1</v>
      </c>
    </row>
    <row r="45" spans="1:104" ht="12.75">
      <c r="A45" s="168">
        <v>14</v>
      </c>
      <c r="B45" s="169" t="s">
        <v>135</v>
      </c>
      <c r="C45" s="170" t="s">
        <v>136</v>
      </c>
      <c r="D45" s="171" t="s">
        <v>89</v>
      </c>
      <c r="E45" s="172">
        <v>80</v>
      </c>
      <c r="F45" s="172">
        <v>0</v>
      </c>
      <c r="G45" s="173">
        <f aca="true" t="shared" si="0" ref="G45:G51">E45*F45</f>
        <v>0</v>
      </c>
      <c r="O45" s="167">
        <v>2</v>
      </c>
      <c r="AA45" s="145">
        <v>1</v>
      </c>
      <c r="AB45" s="145">
        <v>1</v>
      </c>
      <c r="AC45" s="145">
        <v>1</v>
      </c>
      <c r="AZ45" s="145">
        <v>1</v>
      </c>
      <c r="BA45" s="145">
        <f aca="true" t="shared" si="1" ref="BA45:BA51">IF(AZ45=1,G45,0)</f>
        <v>0</v>
      </c>
      <c r="BB45" s="145">
        <f aca="true" t="shared" si="2" ref="BB45:BB51">IF(AZ45=2,G45,0)</f>
        <v>0</v>
      </c>
      <c r="BC45" s="145">
        <f aca="true" t="shared" si="3" ref="BC45:BC51">IF(AZ45=3,G45,0)</f>
        <v>0</v>
      </c>
      <c r="BD45" s="145">
        <f aca="true" t="shared" si="4" ref="BD45:BD51">IF(AZ45=4,G45,0)</f>
        <v>0</v>
      </c>
      <c r="BE45" s="145">
        <f aca="true" t="shared" si="5" ref="BE45:BE51">IF(AZ45=5,G45,0)</f>
        <v>0</v>
      </c>
      <c r="CA45" s="174">
        <v>1</v>
      </c>
      <c r="CB45" s="174">
        <v>1</v>
      </c>
      <c r="CZ45" s="145">
        <v>4E-05</v>
      </c>
    </row>
    <row r="46" spans="1:104" ht="12.75">
      <c r="A46" s="168">
        <v>15</v>
      </c>
      <c r="B46" s="169" t="s">
        <v>137</v>
      </c>
      <c r="C46" s="170" t="s">
        <v>138</v>
      </c>
      <c r="D46" s="171" t="s">
        <v>122</v>
      </c>
      <c r="E46" s="172">
        <v>1</v>
      </c>
      <c r="F46" s="172">
        <v>0</v>
      </c>
      <c r="G46" s="173">
        <f t="shared" si="0"/>
        <v>0</v>
      </c>
      <c r="O46" s="167">
        <v>2</v>
      </c>
      <c r="AA46" s="145">
        <v>1</v>
      </c>
      <c r="AB46" s="145">
        <v>1</v>
      </c>
      <c r="AC46" s="145">
        <v>1</v>
      </c>
      <c r="AZ46" s="145">
        <v>1</v>
      </c>
      <c r="BA46" s="145">
        <f t="shared" si="1"/>
        <v>0</v>
      </c>
      <c r="BB46" s="145">
        <f t="shared" si="2"/>
        <v>0</v>
      </c>
      <c r="BC46" s="145">
        <f t="shared" si="3"/>
        <v>0</v>
      </c>
      <c r="BD46" s="145">
        <f t="shared" si="4"/>
        <v>0</v>
      </c>
      <c r="BE46" s="145">
        <f t="shared" si="5"/>
        <v>0</v>
      </c>
      <c r="CA46" s="174">
        <v>1</v>
      </c>
      <c r="CB46" s="174">
        <v>1</v>
      </c>
      <c r="CZ46" s="145">
        <v>0.04867</v>
      </c>
    </row>
    <row r="47" spans="1:104" ht="12.75">
      <c r="A47" s="168">
        <v>16</v>
      </c>
      <c r="B47" s="169" t="s">
        <v>139</v>
      </c>
      <c r="C47" s="170" t="s">
        <v>140</v>
      </c>
      <c r="D47" s="171" t="s">
        <v>122</v>
      </c>
      <c r="E47" s="172">
        <v>2</v>
      </c>
      <c r="F47" s="172">
        <v>0</v>
      </c>
      <c r="G47" s="173">
        <f t="shared" si="0"/>
        <v>0</v>
      </c>
      <c r="O47" s="167">
        <v>2</v>
      </c>
      <c r="AA47" s="145">
        <v>1</v>
      </c>
      <c r="AB47" s="145">
        <v>1</v>
      </c>
      <c r="AC47" s="145">
        <v>1</v>
      </c>
      <c r="AZ47" s="145">
        <v>1</v>
      </c>
      <c r="BA47" s="145">
        <f t="shared" si="1"/>
        <v>0</v>
      </c>
      <c r="BB47" s="145">
        <f t="shared" si="2"/>
        <v>0</v>
      </c>
      <c r="BC47" s="145">
        <f t="shared" si="3"/>
        <v>0</v>
      </c>
      <c r="BD47" s="145">
        <f t="shared" si="4"/>
        <v>0</v>
      </c>
      <c r="BE47" s="145">
        <f t="shared" si="5"/>
        <v>0</v>
      </c>
      <c r="CA47" s="174">
        <v>1</v>
      </c>
      <c r="CB47" s="174">
        <v>1</v>
      </c>
      <c r="CZ47" s="145">
        <v>0.01116</v>
      </c>
    </row>
    <row r="48" spans="1:104" ht="22.5">
      <c r="A48" s="168">
        <v>17</v>
      </c>
      <c r="B48" s="169" t="s">
        <v>141</v>
      </c>
      <c r="C48" s="170" t="s">
        <v>142</v>
      </c>
      <c r="D48" s="171" t="s">
        <v>122</v>
      </c>
      <c r="E48" s="172">
        <v>1</v>
      </c>
      <c r="F48" s="172">
        <v>0</v>
      </c>
      <c r="G48" s="173">
        <f t="shared" si="0"/>
        <v>0</v>
      </c>
      <c r="O48" s="167">
        <v>2</v>
      </c>
      <c r="AA48" s="145">
        <v>12</v>
      </c>
      <c r="AB48" s="145">
        <v>0</v>
      </c>
      <c r="AC48" s="145">
        <v>65</v>
      </c>
      <c r="AZ48" s="145">
        <v>1</v>
      </c>
      <c r="BA48" s="145">
        <f t="shared" si="1"/>
        <v>0</v>
      </c>
      <c r="BB48" s="145">
        <f t="shared" si="2"/>
        <v>0</v>
      </c>
      <c r="BC48" s="145">
        <f t="shared" si="3"/>
        <v>0</v>
      </c>
      <c r="BD48" s="145">
        <f t="shared" si="4"/>
        <v>0</v>
      </c>
      <c r="BE48" s="145">
        <f t="shared" si="5"/>
        <v>0</v>
      </c>
      <c r="CA48" s="174">
        <v>12</v>
      </c>
      <c r="CB48" s="174">
        <v>0</v>
      </c>
      <c r="CZ48" s="145">
        <v>0</v>
      </c>
    </row>
    <row r="49" spans="1:104" ht="22.5">
      <c r="A49" s="168">
        <v>18</v>
      </c>
      <c r="B49" s="169" t="s">
        <v>143</v>
      </c>
      <c r="C49" s="170" t="s">
        <v>144</v>
      </c>
      <c r="D49" s="171" t="s">
        <v>145</v>
      </c>
      <c r="E49" s="172">
        <v>1</v>
      </c>
      <c r="F49" s="172">
        <v>0</v>
      </c>
      <c r="G49" s="173">
        <f t="shared" si="0"/>
        <v>0</v>
      </c>
      <c r="O49" s="167">
        <v>2</v>
      </c>
      <c r="AA49" s="145">
        <v>12</v>
      </c>
      <c r="AB49" s="145">
        <v>0</v>
      </c>
      <c r="AC49" s="145">
        <v>82</v>
      </c>
      <c r="AZ49" s="145">
        <v>1</v>
      </c>
      <c r="BA49" s="145">
        <f t="shared" si="1"/>
        <v>0</v>
      </c>
      <c r="BB49" s="145">
        <f t="shared" si="2"/>
        <v>0</v>
      </c>
      <c r="BC49" s="145">
        <f t="shared" si="3"/>
        <v>0</v>
      </c>
      <c r="BD49" s="145">
        <f t="shared" si="4"/>
        <v>0</v>
      </c>
      <c r="BE49" s="145">
        <f t="shared" si="5"/>
        <v>0</v>
      </c>
      <c r="CA49" s="174">
        <v>12</v>
      </c>
      <c r="CB49" s="174">
        <v>0</v>
      </c>
      <c r="CZ49" s="145">
        <v>0</v>
      </c>
    </row>
    <row r="50" spans="1:104" ht="12.75">
      <c r="A50" s="168">
        <v>19</v>
      </c>
      <c r="B50" s="169" t="s">
        <v>146</v>
      </c>
      <c r="C50" s="170" t="s">
        <v>147</v>
      </c>
      <c r="D50" s="171" t="s">
        <v>122</v>
      </c>
      <c r="E50" s="172">
        <v>1</v>
      </c>
      <c r="F50" s="172">
        <v>0</v>
      </c>
      <c r="G50" s="173">
        <f t="shared" si="0"/>
        <v>0</v>
      </c>
      <c r="O50" s="167">
        <v>2</v>
      </c>
      <c r="AA50" s="145">
        <v>3</v>
      </c>
      <c r="AB50" s="145">
        <v>1</v>
      </c>
      <c r="AC50" s="145">
        <v>55340298</v>
      </c>
      <c r="AZ50" s="145">
        <v>1</v>
      </c>
      <c r="BA50" s="145">
        <f t="shared" si="1"/>
        <v>0</v>
      </c>
      <c r="BB50" s="145">
        <f t="shared" si="2"/>
        <v>0</v>
      </c>
      <c r="BC50" s="145">
        <f t="shared" si="3"/>
        <v>0</v>
      </c>
      <c r="BD50" s="145">
        <f t="shared" si="4"/>
        <v>0</v>
      </c>
      <c r="BE50" s="145">
        <f t="shared" si="5"/>
        <v>0</v>
      </c>
      <c r="CA50" s="174">
        <v>3</v>
      </c>
      <c r="CB50" s="174">
        <v>1</v>
      </c>
      <c r="CZ50" s="145">
        <v>0.069</v>
      </c>
    </row>
    <row r="51" spans="1:104" ht="12.75">
      <c r="A51" s="168">
        <v>20</v>
      </c>
      <c r="B51" s="169" t="s">
        <v>148</v>
      </c>
      <c r="C51" s="170" t="s">
        <v>149</v>
      </c>
      <c r="D51" s="171" t="s">
        <v>122</v>
      </c>
      <c r="E51" s="172">
        <v>2</v>
      </c>
      <c r="F51" s="172">
        <v>0</v>
      </c>
      <c r="G51" s="173">
        <f t="shared" si="0"/>
        <v>0</v>
      </c>
      <c r="O51" s="167">
        <v>2</v>
      </c>
      <c r="AA51" s="145">
        <v>3</v>
      </c>
      <c r="AB51" s="145">
        <v>1</v>
      </c>
      <c r="AC51" s="145">
        <v>55347615</v>
      </c>
      <c r="AZ51" s="145">
        <v>1</v>
      </c>
      <c r="BA51" s="145">
        <f t="shared" si="1"/>
        <v>0</v>
      </c>
      <c r="BB51" s="145">
        <f t="shared" si="2"/>
        <v>0</v>
      </c>
      <c r="BC51" s="145">
        <f t="shared" si="3"/>
        <v>0</v>
      </c>
      <c r="BD51" s="145">
        <f t="shared" si="4"/>
        <v>0</v>
      </c>
      <c r="BE51" s="145">
        <f t="shared" si="5"/>
        <v>0</v>
      </c>
      <c r="CA51" s="174">
        <v>3</v>
      </c>
      <c r="CB51" s="174">
        <v>1</v>
      </c>
      <c r="CZ51" s="145">
        <v>0</v>
      </c>
    </row>
    <row r="52" spans="1:57" ht="12.75">
      <c r="A52" s="181"/>
      <c r="B52" s="182" t="s">
        <v>74</v>
      </c>
      <c r="C52" s="183" t="str">
        <f>CONCATENATE(B44," ",C44)</f>
        <v>95 Dokončovací konstrukce na pozemních stavbách</v>
      </c>
      <c r="D52" s="184"/>
      <c r="E52" s="185"/>
      <c r="F52" s="186"/>
      <c r="G52" s="187">
        <f>SUM(G44:G51)</f>
        <v>0</v>
      </c>
      <c r="O52" s="167">
        <v>4</v>
      </c>
      <c r="BA52" s="188">
        <f>SUM(BA44:BA51)</f>
        <v>0</v>
      </c>
      <c r="BB52" s="188">
        <f>SUM(BB44:BB51)</f>
        <v>0</v>
      </c>
      <c r="BC52" s="188">
        <f>SUM(BC44:BC51)</f>
        <v>0</v>
      </c>
      <c r="BD52" s="188">
        <f>SUM(BD44:BD51)</f>
        <v>0</v>
      </c>
      <c r="BE52" s="188">
        <f>SUM(BE44:BE51)</f>
        <v>0</v>
      </c>
    </row>
    <row r="53" spans="1:15" ht="12.75">
      <c r="A53" s="160" t="s">
        <v>72</v>
      </c>
      <c r="B53" s="161" t="s">
        <v>150</v>
      </c>
      <c r="C53" s="162" t="s">
        <v>151</v>
      </c>
      <c r="D53" s="163"/>
      <c r="E53" s="164"/>
      <c r="F53" s="164"/>
      <c r="G53" s="165"/>
      <c r="H53" s="166"/>
      <c r="I53" s="166"/>
      <c r="O53" s="167">
        <v>1</v>
      </c>
    </row>
    <row r="54" spans="1:104" ht="12.75">
      <c r="A54" s="168">
        <v>21</v>
      </c>
      <c r="B54" s="169" t="s">
        <v>152</v>
      </c>
      <c r="C54" s="170" t="s">
        <v>153</v>
      </c>
      <c r="D54" s="171" t="s">
        <v>154</v>
      </c>
      <c r="E54" s="172">
        <v>2</v>
      </c>
      <c r="F54" s="172">
        <v>0</v>
      </c>
      <c r="G54" s="173">
        <f>E54*F54</f>
        <v>0</v>
      </c>
      <c r="O54" s="167">
        <v>2</v>
      </c>
      <c r="AA54" s="145">
        <v>1</v>
      </c>
      <c r="AB54" s="145">
        <v>7</v>
      </c>
      <c r="AC54" s="145">
        <v>7</v>
      </c>
      <c r="AZ54" s="145">
        <v>1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4">
        <v>1</v>
      </c>
      <c r="CB54" s="174">
        <v>7</v>
      </c>
      <c r="CZ54" s="145">
        <v>0</v>
      </c>
    </row>
    <row r="55" spans="1:104" ht="12.75">
      <c r="A55" s="168">
        <v>22</v>
      </c>
      <c r="B55" s="169" t="s">
        <v>155</v>
      </c>
      <c r="C55" s="170" t="s">
        <v>156</v>
      </c>
      <c r="D55" s="171" t="s">
        <v>154</v>
      </c>
      <c r="E55" s="172">
        <v>3</v>
      </c>
      <c r="F55" s="172">
        <v>0</v>
      </c>
      <c r="G55" s="173">
        <f>E55*F55</f>
        <v>0</v>
      </c>
      <c r="O55" s="167">
        <v>2</v>
      </c>
      <c r="AA55" s="145">
        <v>1</v>
      </c>
      <c r="AB55" s="145">
        <v>7</v>
      </c>
      <c r="AC55" s="145">
        <v>7</v>
      </c>
      <c r="AZ55" s="145">
        <v>1</v>
      </c>
      <c r="BA55" s="145">
        <f>IF(AZ55=1,G55,0)</f>
        <v>0</v>
      </c>
      <c r="BB55" s="145">
        <f>IF(AZ55=2,G55,0)</f>
        <v>0</v>
      </c>
      <c r="BC55" s="145">
        <f>IF(AZ55=3,G55,0)</f>
        <v>0</v>
      </c>
      <c r="BD55" s="145">
        <f>IF(AZ55=4,G55,0)</f>
        <v>0</v>
      </c>
      <c r="BE55" s="145">
        <f>IF(AZ55=5,G55,0)</f>
        <v>0</v>
      </c>
      <c r="CA55" s="174">
        <v>1</v>
      </c>
      <c r="CB55" s="174">
        <v>7</v>
      </c>
      <c r="CZ55" s="145">
        <v>0</v>
      </c>
    </row>
    <row r="56" spans="1:104" ht="12.75">
      <c r="A56" s="168">
        <v>23</v>
      </c>
      <c r="B56" s="169" t="s">
        <v>157</v>
      </c>
      <c r="C56" s="170" t="s">
        <v>158</v>
      </c>
      <c r="D56" s="171" t="s">
        <v>154</v>
      </c>
      <c r="E56" s="172">
        <v>2</v>
      </c>
      <c r="F56" s="172">
        <v>0</v>
      </c>
      <c r="G56" s="173">
        <f>E56*F56</f>
        <v>0</v>
      </c>
      <c r="O56" s="167">
        <v>2</v>
      </c>
      <c r="AA56" s="145">
        <v>1</v>
      </c>
      <c r="AB56" s="145">
        <v>7</v>
      </c>
      <c r="AC56" s="145">
        <v>7</v>
      </c>
      <c r="AZ56" s="145">
        <v>1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74">
        <v>1</v>
      </c>
      <c r="CB56" s="174">
        <v>7</v>
      </c>
      <c r="CZ56" s="145">
        <v>0</v>
      </c>
    </row>
    <row r="57" spans="1:104" ht="12.75">
      <c r="A57" s="168">
        <v>24</v>
      </c>
      <c r="B57" s="169" t="s">
        <v>159</v>
      </c>
      <c r="C57" s="170" t="s">
        <v>160</v>
      </c>
      <c r="D57" s="171" t="s">
        <v>154</v>
      </c>
      <c r="E57" s="172">
        <v>3</v>
      </c>
      <c r="F57" s="172">
        <v>0</v>
      </c>
      <c r="G57" s="173">
        <f>E57*F57</f>
        <v>0</v>
      </c>
      <c r="O57" s="167">
        <v>2</v>
      </c>
      <c r="AA57" s="145">
        <v>1</v>
      </c>
      <c r="AB57" s="145">
        <v>7</v>
      </c>
      <c r="AC57" s="145">
        <v>7</v>
      </c>
      <c r="AZ57" s="145">
        <v>1</v>
      </c>
      <c r="BA57" s="145">
        <f>IF(AZ57=1,G57,0)</f>
        <v>0</v>
      </c>
      <c r="BB57" s="145">
        <f>IF(AZ57=2,G57,0)</f>
        <v>0</v>
      </c>
      <c r="BC57" s="145">
        <f>IF(AZ57=3,G57,0)</f>
        <v>0</v>
      </c>
      <c r="BD57" s="145">
        <f>IF(AZ57=4,G57,0)</f>
        <v>0</v>
      </c>
      <c r="BE57" s="145">
        <f>IF(AZ57=5,G57,0)</f>
        <v>0</v>
      </c>
      <c r="CA57" s="174">
        <v>1</v>
      </c>
      <c r="CB57" s="174">
        <v>7</v>
      </c>
      <c r="CZ57" s="145">
        <v>0</v>
      </c>
    </row>
    <row r="58" spans="1:104" ht="12.75">
      <c r="A58" s="168">
        <v>25</v>
      </c>
      <c r="B58" s="169" t="s">
        <v>161</v>
      </c>
      <c r="C58" s="170" t="s">
        <v>162</v>
      </c>
      <c r="D58" s="171" t="s">
        <v>89</v>
      </c>
      <c r="E58" s="172">
        <v>56.17</v>
      </c>
      <c r="F58" s="172">
        <v>0</v>
      </c>
      <c r="G58" s="173">
        <f>E58*F58</f>
        <v>0</v>
      </c>
      <c r="O58" s="167">
        <v>2</v>
      </c>
      <c r="AA58" s="145">
        <v>1</v>
      </c>
      <c r="AB58" s="145">
        <v>7</v>
      </c>
      <c r="AC58" s="145">
        <v>7</v>
      </c>
      <c r="AZ58" s="145">
        <v>1</v>
      </c>
      <c r="BA58" s="145">
        <f>IF(AZ58=1,G58,0)</f>
        <v>0</v>
      </c>
      <c r="BB58" s="145">
        <f>IF(AZ58=2,G58,0)</f>
        <v>0</v>
      </c>
      <c r="BC58" s="145">
        <f>IF(AZ58=3,G58,0)</f>
        <v>0</v>
      </c>
      <c r="BD58" s="145">
        <f>IF(AZ58=4,G58,0)</f>
        <v>0</v>
      </c>
      <c r="BE58" s="145">
        <f>IF(AZ58=5,G58,0)</f>
        <v>0</v>
      </c>
      <c r="CA58" s="174">
        <v>1</v>
      </c>
      <c r="CB58" s="174">
        <v>7</v>
      </c>
      <c r="CZ58" s="145">
        <v>0</v>
      </c>
    </row>
    <row r="59" spans="1:15" ht="12.75">
      <c r="A59" s="175"/>
      <c r="B59" s="177"/>
      <c r="C59" s="223" t="s">
        <v>163</v>
      </c>
      <c r="D59" s="224"/>
      <c r="E59" s="178">
        <v>56.17</v>
      </c>
      <c r="F59" s="179"/>
      <c r="G59" s="180"/>
      <c r="M59" s="176" t="s">
        <v>163</v>
      </c>
      <c r="O59" s="167"/>
    </row>
    <row r="60" spans="1:104" ht="12.75">
      <c r="A60" s="168">
        <v>26</v>
      </c>
      <c r="B60" s="169" t="s">
        <v>164</v>
      </c>
      <c r="C60" s="170" t="s">
        <v>165</v>
      </c>
      <c r="D60" s="171" t="s">
        <v>89</v>
      </c>
      <c r="E60" s="172">
        <v>40.9425</v>
      </c>
      <c r="F60" s="172">
        <v>0</v>
      </c>
      <c r="G60" s="173">
        <f>E60*F60</f>
        <v>0</v>
      </c>
      <c r="O60" s="167">
        <v>2</v>
      </c>
      <c r="AA60" s="145">
        <v>1</v>
      </c>
      <c r="AB60" s="145">
        <v>1</v>
      </c>
      <c r="AC60" s="145">
        <v>1</v>
      </c>
      <c r="AZ60" s="145">
        <v>1</v>
      </c>
      <c r="BA60" s="145">
        <f>IF(AZ60=1,G60,0)</f>
        <v>0</v>
      </c>
      <c r="BB60" s="145">
        <f>IF(AZ60=2,G60,0)</f>
        <v>0</v>
      </c>
      <c r="BC60" s="145">
        <f>IF(AZ60=3,G60,0)</f>
        <v>0</v>
      </c>
      <c r="BD60" s="145">
        <f>IF(AZ60=4,G60,0)</f>
        <v>0</v>
      </c>
      <c r="BE60" s="145">
        <f>IF(AZ60=5,G60,0)</f>
        <v>0</v>
      </c>
      <c r="CA60" s="174">
        <v>1</v>
      </c>
      <c r="CB60" s="174">
        <v>1</v>
      </c>
      <c r="CZ60" s="145">
        <v>0.00067</v>
      </c>
    </row>
    <row r="61" spans="1:15" ht="12.75">
      <c r="A61" s="175"/>
      <c r="B61" s="177"/>
      <c r="C61" s="223" t="s">
        <v>166</v>
      </c>
      <c r="D61" s="224"/>
      <c r="E61" s="178">
        <v>40.9425</v>
      </c>
      <c r="F61" s="179"/>
      <c r="G61" s="180"/>
      <c r="M61" s="176" t="s">
        <v>166</v>
      </c>
      <c r="O61" s="167"/>
    </row>
    <row r="62" spans="1:104" ht="12.75">
      <c r="A62" s="168">
        <v>27</v>
      </c>
      <c r="B62" s="169" t="s">
        <v>167</v>
      </c>
      <c r="C62" s="170" t="s">
        <v>168</v>
      </c>
      <c r="D62" s="171" t="s">
        <v>89</v>
      </c>
      <c r="E62" s="172">
        <v>1.8</v>
      </c>
      <c r="F62" s="172">
        <v>0</v>
      </c>
      <c r="G62" s="173">
        <f>E62*F62</f>
        <v>0</v>
      </c>
      <c r="O62" s="167">
        <v>2</v>
      </c>
      <c r="AA62" s="145">
        <v>1</v>
      </c>
      <c r="AB62" s="145">
        <v>1</v>
      </c>
      <c r="AC62" s="145">
        <v>1</v>
      </c>
      <c r="AZ62" s="145">
        <v>1</v>
      </c>
      <c r="BA62" s="145">
        <f>IF(AZ62=1,G62,0)</f>
        <v>0</v>
      </c>
      <c r="BB62" s="145">
        <f>IF(AZ62=2,G62,0)</f>
        <v>0</v>
      </c>
      <c r="BC62" s="145">
        <f>IF(AZ62=3,G62,0)</f>
        <v>0</v>
      </c>
      <c r="BD62" s="145">
        <f>IF(AZ62=4,G62,0)</f>
        <v>0</v>
      </c>
      <c r="BE62" s="145">
        <f>IF(AZ62=5,G62,0)</f>
        <v>0</v>
      </c>
      <c r="CA62" s="174">
        <v>1</v>
      </c>
      <c r="CB62" s="174">
        <v>1</v>
      </c>
      <c r="CZ62" s="145">
        <v>0.00067</v>
      </c>
    </row>
    <row r="63" spans="1:15" ht="12.75">
      <c r="A63" s="175"/>
      <c r="B63" s="177"/>
      <c r="C63" s="223" t="s">
        <v>169</v>
      </c>
      <c r="D63" s="224"/>
      <c r="E63" s="178">
        <v>1.8</v>
      </c>
      <c r="F63" s="179"/>
      <c r="G63" s="180"/>
      <c r="M63" s="176" t="s">
        <v>169</v>
      </c>
      <c r="O63" s="167"/>
    </row>
    <row r="64" spans="1:104" ht="12.75">
      <c r="A64" s="168">
        <v>28</v>
      </c>
      <c r="B64" s="169" t="s">
        <v>170</v>
      </c>
      <c r="C64" s="170" t="s">
        <v>171</v>
      </c>
      <c r="D64" s="171" t="s">
        <v>89</v>
      </c>
      <c r="E64" s="172">
        <v>15.86</v>
      </c>
      <c r="F64" s="172">
        <v>0</v>
      </c>
      <c r="G64" s="173">
        <f>E64*F64</f>
        <v>0</v>
      </c>
      <c r="O64" s="167">
        <v>2</v>
      </c>
      <c r="AA64" s="145">
        <v>1</v>
      </c>
      <c r="AB64" s="145">
        <v>1</v>
      </c>
      <c r="AC64" s="145">
        <v>1</v>
      </c>
      <c r="AZ64" s="145">
        <v>1</v>
      </c>
      <c r="BA64" s="145">
        <f>IF(AZ64=1,G64,0)</f>
        <v>0</v>
      </c>
      <c r="BB64" s="145">
        <f>IF(AZ64=2,G64,0)</f>
        <v>0</v>
      </c>
      <c r="BC64" s="145">
        <f>IF(AZ64=3,G64,0)</f>
        <v>0</v>
      </c>
      <c r="BD64" s="145">
        <f>IF(AZ64=4,G64,0)</f>
        <v>0</v>
      </c>
      <c r="BE64" s="145">
        <f>IF(AZ64=5,G64,0)</f>
        <v>0</v>
      </c>
      <c r="CA64" s="174">
        <v>1</v>
      </c>
      <c r="CB64" s="174">
        <v>1</v>
      </c>
      <c r="CZ64" s="145">
        <v>0</v>
      </c>
    </row>
    <row r="65" spans="1:15" ht="12.75">
      <c r="A65" s="175"/>
      <c r="B65" s="177"/>
      <c r="C65" s="223" t="s">
        <v>172</v>
      </c>
      <c r="D65" s="224"/>
      <c r="E65" s="178">
        <v>15.86</v>
      </c>
      <c r="F65" s="179"/>
      <c r="G65" s="180"/>
      <c r="M65" s="176" t="s">
        <v>172</v>
      </c>
      <c r="O65" s="167"/>
    </row>
    <row r="66" spans="1:104" ht="12.75">
      <c r="A66" s="168">
        <v>29</v>
      </c>
      <c r="B66" s="169" t="s">
        <v>173</v>
      </c>
      <c r="C66" s="170" t="s">
        <v>174</v>
      </c>
      <c r="D66" s="171" t="s">
        <v>89</v>
      </c>
      <c r="E66" s="172">
        <v>3.6</v>
      </c>
      <c r="F66" s="172">
        <v>0</v>
      </c>
      <c r="G66" s="173">
        <f>E66*F66</f>
        <v>0</v>
      </c>
      <c r="O66" s="167">
        <v>2</v>
      </c>
      <c r="AA66" s="145">
        <v>1</v>
      </c>
      <c r="AB66" s="145">
        <v>1</v>
      </c>
      <c r="AC66" s="145">
        <v>1</v>
      </c>
      <c r="AZ66" s="145">
        <v>1</v>
      </c>
      <c r="BA66" s="145">
        <f>IF(AZ66=1,G66,0)</f>
        <v>0</v>
      </c>
      <c r="BB66" s="145">
        <f>IF(AZ66=2,G66,0)</f>
        <v>0</v>
      </c>
      <c r="BC66" s="145">
        <f>IF(AZ66=3,G66,0)</f>
        <v>0</v>
      </c>
      <c r="BD66" s="145">
        <f>IF(AZ66=4,G66,0)</f>
        <v>0</v>
      </c>
      <c r="BE66" s="145">
        <f>IF(AZ66=5,G66,0)</f>
        <v>0</v>
      </c>
      <c r="CA66" s="174">
        <v>1</v>
      </c>
      <c r="CB66" s="174">
        <v>1</v>
      </c>
      <c r="CZ66" s="145">
        <v>0.00219</v>
      </c>
    </row>
    <row r="67" spans="1:15" ht="12.75">
      <c r="A67" s="175"/>
      <c r="B67" s="177"/>
      <c r="C67" s="223" t="s">
        <v>175</v>
      </c>
      <c r="D67" s="224"/>
      <c r="E67" s="178">
        <v>3.6</v>
      </c>
      <c r="F67" s="179"/>
      <c r="G67" s="180"/>
      <c r="M67" s="176" t="s">
        <v>175</v>
      </c>
      <c r="O67" s="167"/>
    </row>
    <row r="68" spans="1:104" ht="12.75">
      <c r="A68" s="168">
        <v>30</v>
      </c>
      <c r="B68" s="169" t="s">
        <v>176</v>
      </c>
      <c r="C68" s="170" t="s">
        <v>177</v>
      </c>
      <c r="D68" s="171" t="s">
        <v>89</v>
      </c>
      <c r="E68" s="172">
        <v>12.24</v>
      </c>
      <c r="F68" s="172">
        <v>0</v>
      </c>
      <c r="G68" s="173">
        <f>E68*F68</f>
        <v>0</v>
      </c>
      <c r="O68" s="167">
        <v>2</v>
      </c>
      <c r="AA68" s="145">
        <v>1</v>
      </c>
      <c r="AB68" s="145">
        <v>1</v>
      </c>
      <c r="AC68" s="145">
        <v>1</v>
      </c>
      <c r="AZ68" s="145">
        <v>1</v>
      </c>
      <c r="BA68" s="145">
        <f>IF(AZ68=1,G68,0)</f>
        <v>0</v>
      </c>
      <c r="BB68" s="145">
        <f>IF(AZ68=2,G68,0)</f>
        <v>0</v>
      </c>
      <c r="BC68" s="145">
        <f>IF(AZ68=3,G68,0)</f>
        <v>0</v>
      </c>
      <c r="BD68" s="145">
        <f>IF(AZ68=4,G68,0)</f>
        <v>0</v>
      </c>
      <c r="BE68" s="145">
        <f>IF(AZ68=5,G68,0)</f>
        <v>0</v>
      </c>
      <c r="CA68" s="174">
        <v>1</v>
      </c>
      <c r="CB68" s="174">
        <v>1</v>
      </c>
      <c r="CZ68" s="145">
        <v>0.001</v>
      </c>
    </row>
    <row r="69" spans="1:15" ht="12.75">
      <c r="A69" s="175"/>
      <c r="B69" s="177"/>
      <c r="C69" s="223" t="s">
        <v>178</v>
      </c>
      <c r="D69" s="224"/>
      <c r="E69" s="178">
        <v>10.8</v>
      </c>
      <c r="F69" s="179"/>
      <c r="G69" s="180"/>
      <c r="M69" s="176" t="s">
        <v>178</v>
      </c>
      <c r="O69" s="167"/>
    </row>
    <row r="70" spans="1:15" ht="12.75">
      <c r="A70" s="175"/>
      <c r="B70" s="177"/>
      <c r="C70" s="223" t="s">
        <v>179</v>
      </c>
      <c r="D70" s="224"/>
      <c r="E70" s="178">
        <v>1.44</v>
      </c>
      <c r="F70" s="179"/>
      <c r="G70" s="180"/>
      <c r="M70" s="176" t="s">
        <v>179</v>
      </c>
      <c r="O70" s="167"/>
    </row>
    <row r="71" spans="1:104" ht="12.75">
      <c r="A71" s="168">
        <v>31</v>
      </c>
      <c r="B71" s="169" t="s">
        <v>180</v>
      </c>
      <c r="C71" s="170" t="s">
        <v>181</v>
      </c>
      <c r="D71" s="171" t="s">
        <v>89</v>
      </c>
      <c r="E71" s="172">
        <v>6.4</v>
      </c>
      <c r="F71" s="172">
        <v>0</v>
      </c>
      <c r="G71" s="173">
        <f>E71*F71</f>
        <v>0</v>
      </c>
      <c r="O71" s="167">
        <v>2</v>
      </c>
      <c r="AA71" s="145">
        <v>1</v>
      </c>
      <c r="AB71" s="145">
        <v>1</v>
      </c>
      <c r="AC71" s="145">
        <v>1</v>
      </c>
      <c r="AZ71" s="145">
        <v>1</v>
      </c>
      <c r="BA71" s="145">
        <f>IF(AZ71=1,G71,0)</f>
        <v>0</v>
      </c>
      <c r="BB71" s="145">
        <f>IF(AZ71=2,G71,0)</f>
        <v>0</v>
      </c>
      <c r="BC71" s="145">
        <f>IF(AZ71=3,G71,0)</f>
        <v>0</v>
      </c>
      <c r="BD71" s="145">
        <f>IF(AZ71=4,G71,0)</f>
        <v>0</v>
      </c>
      <c r="BE71" s="145">
        <f>IF(AZ71=5,G71,0)</f>
        <v>0</v>
      </c>
      <c r="CA71" s="174">
        <v>1</v>
      </c>
      <c r="CB71" s="174">
        <v>1</v>
      </c>
      <c r="CZ71" s="145">
        <v>0.00117</v>
      </c>
    </row>
    <row r="72" spans="1:15" ht="12.75">
      <c r="A72" s="175"/>
      <c r="B72" s="177"/>
      <c r="C72" s="223" t="s">
        <v>182</v>
      </c>
      <c r="D72" s="224"/>
      <c r="E72" s="178">
        <v>6.4</v>
      </c>
      <c r="F72" s="179"/>
      <c r="G72" s="180"/>
      <c r="M72" s="176" t="s">
        <v>182</v>
      </c>
      <c r="O72" s="167"/>
    </row>
    <row r="73" spans="1:104" ht="12.75">
      <c r="A73" s="168">
        <v>32</v>
      </c>
      <c r="B73" s="169" t="s">
        <v>183</v>
      </c>
      <c r="C73" s="170" t="s">
        <v>184</v>
      </c>
      <c r="D73" s="171" t="s">
        <v>89</v>
      </c>
      <c r="E73" s="172">
        <v>2.3</v>
      </c>
      <c r="F73" s="172">
        <v>0</v>
      </c>
      <c r="G73" s="173">
        <f>E73*F73</f>
        <v>0</v>
      </c>
      <c r="O73" s="167">
        <v>2</v>
      </c>
      <c r="AA73" s="145">
        <v>1</v>
      </c>
      <c r="AB73" s="145">
        <v>1</v>
      </c>
      <c r="AC73" s="145">
        <v>1</v>
      </c>
      <c r="AZ73" s="145">
        <v>1</v>
      </c>
      <c r="BA73" s="145">
        <f>IF(AZ73=1,G73,0)</f>
        <v>0</v>
      </c>
      <c r="BB73" s="145">
        <f>IF(AZ73=2,G73,0)</f>
        <v>0</v>
      </c>
      <c r="BC73" s="145">
        <f>IF(AZ73=3,G73,0)</f>
        <v>0</v>
      </c>
      <c r="BD73" s="145">
        <f>IF(AZ73=4,G73,0)</f>
        <v>0</v>
      </c>
      <c r="BE73" s="145">
        <f>IF(AZ73=5,G73,0)</f>
        <v>0</v>
      </c>
      <c r="CA73" s="174">
        <v>1</v>
      </c>
      <c r="CB73" s="174">
        <v>1</v>
      </c>
      <c r="CZ73" s="145">
        <v>0.001</v>
      </c>
    </row>
    <row r="74" spans="1:15" ht="12.75">
      <c r="A74" s="175"/>
      <c r="B74" s="177"/>
      <c r="C74" s="223" t="s">
        <v>185</v>
      </c>
      <c r="D74" s="224"/>
      <c r="E74" s="178">
        <v>2.3</v>
      </c>
      <c r="F74" s="179"/>
      <c r="G74" s="180"/>
      <c r="M74" s="176" t="s">
        <v>185</v>
      </c>
      <c r="O74" s="167"/>
    </row>
    <row r="75" spans="1:104" ht="12.75">
      <c r="A75" s="168">
        <v>33</v>
      </c>
      <c r="B75" s="169" t="s">
        <v>186</v>
      </c>
      <c r="C75" s="170" t="s">
        <v>187</v>
      </c>
      <c r="D75" s="171" t="s">
        <v>83</v>
      </c>
      <c r="E75" s="172">
        <v>0.198</v>
      </c>
      <c r="F75" s="172">
        <v>0</v>
      </c>
      <c r="G75" s="173">
        <f>E75*F75</f>
        <v>0</v>
      </c>
      <c r="O75" s="167">
        <v>2</v>
      </c>
      <c r="AA75" s="145">
        <v>1</v>
      </c>
      <c r="AB75" s="145">
        <v>1</v>
      </c>
      <c r="AC75" s="145">
        <v>1</v>
      </c>
      <c r="AZ75" s="145">
        <v>1</v>
      </c>
      <c r="BA75" s="145">
        <f>IF(AZ75=1,G75,0)</f>
        <v>0</v>
      </c>
      <c r="BB75" s="145">
        <f>IF(AZ75=2,G75,0)</f>
        <v>0</v>
      </c>
      <c r="BC75" s="145">
        <f>IF(AZ75=3,G75,0)</f>
        <v>0</v>
      </c>
      <c r="BD75" s="145">
        <f>IF(AZ75=4,G75,0)</f>
        <v>0</v>
      </c>
      <c r="BE75" s="145">
        <f>IF(AZ75=5,G75,0)</f>
        <v>0</v>
      </c>
      <c r="CA75" s="174">
        <v>1</v>
      </c>
      <c r="CB75" s="174">
        <v>1</v>
      </c>
      <c r="CZ75" s="145">
        <v>0.00182</v>
      </c>
    </row>
    <row r="76" spans="1:15" ht="12.75">
      <c r="A76" s="175"/>
      <c r="B76" s="177"/>
      <c r="C76" s="223" t="s">
        <v>188</v>
      </c>
      <c r="D76" s="224"/>
      <c r="E76" s="178">
        <v>0.198</v>
      </c>
      <c r="F76" s="179"/>
      <c r="G76" s="180"/>
      <c r="M76" s="176" t="s">
        <v>188</v>
      </c>
      <c r="O76" s="167"/>
    </row>
    <row r="77" spans="1:104" ht="22.5">
      <c r="A77" s="168">
        <v>34</v>
      </c>
      <c r="B77" s="169" t="s">
        <v>189</v>
      </c>
      <c r="C77" s="170" t="s">
        <v>190</v>
      </c>
      <c r="D77" s="171" t="s">
        <v>89</v>
      </c>
      <c r="E77" s="172">
        <v>72.03</v>
      </c>
      <c r="F77" s="172">
        <v>0</v>
      </c>
      <c r="G77" s="173">
        <f>E77*F77</f>
        <v>0</v>
      </c>
      <c r="O77" s="167">
        <v>2</v>
      </c>
      <c r="AA77" s="145">
        <v>1</v>
      </c>
      <c r="AB77" s="145">
        <v>1</v>
      </c>
      <c r="AC77" s="145">
        <v>1</v>
      </c>
      <c r="AZ77" s="145">
        <v>1</v>
      </c>
      <c r="BA77" s="145">
        <f>IF(AZ77=1,G77,0)</f>
        <v>0</v>
      </c>
      <c r="BB77" s="145">
        <f>IF(AZ77=2,G77,0)</f>
        <v>0</v>
      </c>
      <c r="BC77" s="145">
        <f>IF(AZ77=3,G77,0)</f>
        <v>0</v>
      </c>
      <c r="BD77" s="145">
        <f>IF(AZ77=4,G77,0)</f>
        <v>0</v>
      </c>
      <c r="BE77" s="145">
        <f>IF(AZ77=5,G77,0)</f>
        <v>0</v>
      </c>
      <c r="CA77" s="174">
        <v>1</v>
      </c>
      <c r="CB77" s="174">
        <v>1</v>
      </c>
      <c r="CZ77" s="145">
        <v>0</v>
      </c>
    </row>
    <row r="78" spans="1:15" ht="12.75">
      <c r="A78" s="175"/>
      <c r="B78" s="177"/>
      <c r="C78" s="223" t="s">
        <v>191</v>
      </c>
      <c r="D78" s="224"/>
      <c r="E78" s="178">
        <v>72.03</v>
      </c>
      <c r="F78" s="179"/>
      <c r="G78" s="180"/>
      <c r="M78" s="176" t="s">
        <v>191</v>
      </c>
      <c r="O78" s="167"/>
    </row>
    <row r="79" spans="1:57" ht="12.75">
      <c r="A79" s="181"/>
      <c r="B79" s="182" t="s">
        <v>74</v>
      </c>
      <c r="C79" s="183" t="str">
        <f>CONCATENATE(B53," ",C53)</f>
        <v>96 Bourání konstrukcí</v>
      </c>
      <c r="D79" s="184"/>
      <c r="E79" s="185"/>
      <c r="F79" s="186"/>
      <c r="G79" s="187">
        <f>SUM(G53:G78)</f>
        <v>0</v>
      </c>
      <c r="O79" s="167">
        <v>4</v>
      </c>
      <c r="BA79" s="188">
        <f>SUM(BA53:BA78)</f>
        <v>0</v>
      </c>
      <c r="BB79" s="188">
        <f>SUM(BB53:BB78)</f>
        <v>0</v>
      </c>
      <c r="BC79" s="188">
        <f>SUM(BC53:BC78)</f>
        <v>0</v>
      </c>
      <c r="BD79" s="188">
        <f>SUM(BD53:BD78)</f>
        <v>0</v>
      </c>
      <c r="BE79" s="188">
        <f>SUM(BE53:BE78)</f>
        <v>0</v>
      </c>
    </row>
    <row r="80" spans="1:15" ht="12.75">
      <c r="A80" s="160" t="s">
        <v>72</v>
      </c>
      <c r="B80" s="161" t="s">
        <v>192</v>
      </c>
      <c r="C80" s="162" t="s">
        <v>193</v>
      </c>
      <c r="D80" s="163"/>
      <c r="E80" s="164"/>
      <c r="F80" s="164"/>
      <c r="G80" s="165"/>
      <c r="H80" s="166"/>
      <c r="I80" s="166"/>
      <c r="O80" s="167">
        <v>1</v>
      </c>
    </row>
    <row r="81" spans="1:104" ht="12.75">
      <c r="A81" s="168">
        <v>35</v>
      </c>
      <c r="B81" s="169" t="s">
        <v>194</v>
      </c>
      <c r="C81" s="170" t="s">
        <v>195</v>
      </c>
      <c r="D81" s="171" t="s">
        <v>196</v>
      </c>
      <c r="E81" s="172">
        <v>13.193194995</v>
      </c>
      <c r="F81" s="172">
        <v>0</v>
      </c>
      <c r="G81" s="173">
        <f>E81*F81</f>
        <v>0</v>
      </c>
      <c r="O81" s="167">
        <v>2</v>
      </c>
      <c r="AA81" s="145">
        <v>7</v>
      </c>
      <c r="AB81" s="145">
        <v>1</v>
      </c>
      <c r="AC81" s="145">
        <v>2</v>
      </c>
      <c r="AZ81" s="145">
        <v>1</v>
      </c>
      <c r="BA81" s="145">
        <f>IF(AZ81=1,G81,0)</f>
        <v>0</v>
      </c>
      <c r="BB81" s="145">
        <f>IF(AZ81=2,G81,0)</f>
        <v>0</v>
      </c>
      <c r="BC81" s="145">
        <f>IF(AZ81=3,G81,0)</f>
        <v>0</v>
      </c>
      <c r="BD81" s="145">
        <f>IF(AZ81=4,G81,0)</f>
        <v>0</v>
      </c>
      <c r="BE81" s="145">
        <f>IF(AZ81=5,G81,0)</f>
        <v>0</v>
      </c>
      <c r="CA81" s="174">
        <v>7</v>
      </c>
      <c r="CB81" s="174">
        <v>1</v>
      </c>
      <c r="CZ81" s="145">
        <v>0</v>
      </c>
    </row>
    <row r="82" spans="1:57" ht="12.75">
      <c r="A82" s="181"/>
      <c r="B82" s="182" t="s">
        <v>74</v>
      </c>
      <c r="C82" s="183" t="str">
        <f>CONCATENATE(B80," ",C80)</f>
        <v>99 Staveništní přesun hmot</v>
      </c>
      <c r="D82" s="184"/>
      <c r="E82" s="185"/>
      <c r="F82" s="186"/>
      <c r="G82" s="187">
        <f>SUM(G80:G81)</f>
        <v>0</v>
      </c>
      <c r="O82" s="167">
        <v>4</v>
      </c>
      <c r="BA82" s="188">
        <f>SUM(BA80:BA81)</f>
        <v>0</v>
      </c>
      <c r="BB82" s="188">
        <f>SUM(BB80:BB81)</f>
        <v>0</v>
      </c>
      <c r="BC82" s="188">
        <f>SUM(BC80:BC81)</f>
        <v>0</v>
      </c>
      <c r="BD82" s="188">
        <f>SUM(BD80:BD81)</f>
        <v>0</v>
      </c>
      <c r="BE82" s="188">
        <f>SUM(BE80:BE81)</f>
        <v>0</v>
      </c>
    </row>
    <row r="83" spans="1:15" ht="12.75">
      <c r="A83" s="160" t="s">
        <v>72</v>
      </c>
      <c r="B83" s="161" t="s">
        <v>197</v>
      </c>
      <c r="C83" s="162" t="s">
        <v>198</v>
      </c>
      <c r="D83" s="163"/>
      <c r="E83" s="164"/>
      <c r="F83" s="164"/>
      <c r="G83" s="165"/>
      <c r="H83" s="166"/>
      <c r="I83" s="166"/>
      <c r="O83" s="167">
        <v>1</v>
      </c>
    </row>
    <row r="84" spans="1:104" ht="12.75">
      <c r="A84" s="168">
        <v>36</v>
      </c>
      <c r="B84" s="169" t="s">
        <v>199</v>
      </c>
      <c r="C84" s="170" t="s">
        <v>200</v>
      </c>
      <c r="D84" s="171" t="s">
        <v>89</v>
      </c>
      <c r="E84" s="172">
        <v>73.86</v>
      </c>
      <c r="F84" s="172">
        <v>0</v>
      </c>
      <c r="G84" s="173">
        <f>E84*F84</f>
        <v>0</v>
      </c>
      <c r="O84" s="167">
        <v>2</v>
      </c>
      <c r="AA84" s="145">
        <v>1</v>
      </c>
      <c r="AB84" s="145">
        <v>7</v>
      </c>
      <c r="AC84" s="145">
        <v>7</v>
      </c>
      <c r="AZ84" s="145">
        <v>2</v>
      </c>
      <c r="BA84" s="145">
        <f>IF(AZ84=1,G84,0)</f>
        <v>0</v>
      </c>
      <c r="BB84" s="145">
        <f>IF(AZ84=2,G84,0)</f>
        <v>0</v>
      </c>
      <c r="BC84" s="145">
        <f>IF(AZ84=3,G84,0)</f>
        <v>0</v>
      </c>
      <c r="BD84" s="145">
        <f>IF(AZ84=4,G84,0)</f>
        <v>0</v>
      </c>
      <c r="BE84" s="145">
        <f>IF(AZ84=5,G84,0)</f>
        <v>0</v>
      </c>
      <c r="CA84" s="174">
        <v>1</v>
      </c>
      <c r="CB84" s="174">
        <v>7</v>
      </c>
      <c r="CZ84" s="145">
        <v>0.00053</v>
      </c>
    </row>
    <row r="85" spans="1:104" ht="12.75">
      <c r="A85" s="168">
        <v>37</v>
      </c>
      <c r="B85" s="169" t="s">
        <v>201</v>
      </c>
      <c r="C85" s="170" t="s">
        <v>202</v>
      </c>
      <c r="D85" s="171" t="s">
        <v>89</v>
      </c>
      <c r="E85" s="172">
        <v>75.3372</v>
      </c>
      <c r="F85" s="172">
        <v>0</v>
      </c>
      <c r="G85" s="173">
        <f>E85*F85</f>
        <v>0</v>
      </c>
      <c r="O85" s="167">
        <v>2</v>
      </c>
      <c r="AA85" s="145">
        <v>3</v>
      </c>
      <c r="AB85" s="145">
        <v>7</v>
      </c>
      <c r="AC85" s="145" t="s">
        <v>201</v>
      </c>
      <c r="AZ85" s="145">
        <v>2</v>
      </c>
      <c r="BA85" s="145">
        <f>IF(AZ85=1,G85,0)</f>
        <v>0</v>
      </c>
      <c r="BB85" s="145">
        <f>IF(AZ85=2,G85,0)</f>
        <v>0</v>
      </c>
      <c r="BC85" s="145">
        <f>IF(AZ85=3,G85,0)</f>
        <v>0</v>
      </c>
      <c r="BD85" s="145">
        <f>IF(AZ85=4,G85,0)</f>
        <v>0</v>
      </c>
      <c r="BE85" s="145">
        <f>IF(AZ85=5,G85,0)</f>
        <v>0</v>
      </c>
      <c r="CA85" s="174">
        <v>3</v>
      </c>
      <c r="CB85" s="174">
        <v>7</v>
      </c>
      <c r="CZ85" s="145">
        <v>0.007</v>
      </c>
    </row>
    <row r="86" spans="1:15" ht="12.75">
      <c r="A86" s="175"/>
      <c r="B86" s="177"/>
      <c r="C86" s="223" t="s">
        <v>203</v>
      </c>
      <c r="D86" s="224"/>
      <c r="E86" s="178">
        <v>75.3372</v>
      </c>
      <c r="F86" s="179"/>
      <c r="G86" s="180"/>
      <c r="M86" s="176" t="s">
        <v>203</v>
      </c>
      <c r="O86" s="167"/>
    </row>
    <row r="87" spans="1:104" ht="12.75">
      <c r="A87" s="168">
        <v>38</v>
      </c>
      <c r="B87" s="169" t="s">
        <v>204</v>
      </c>
      <c r="C87" s="170" t="s">
        <v>205</v>
      </c>
      <c r="D87" s="171" t="s">
        <v>61</v>
      </c>
      <c r="E87" s="172"/>
      <c r="F87" s="172">
        <v>0</v>
      </c>
      <c r="G87" s="173">
        <f>E87*F87</f>
        <v>0</v>
      </c>
      <c r="O87" s="167">
        <v>2</v>
      </c>
      <c r="AA87" s="145">
        <v>7</v>
      </c>
      <c r="AB87" s="145">
        <v>1002</v>
      </c>
      <c r="AC87" s="145">
        <v>5</v>
      </c>
      <c r="AZ87" s="145">
        <v>2</v>
      </c>
      <c r="BA87" s="145">
        <f>IF(AZ87=1,G87,0)</f>
        <v>0</v>
      </c>
      <c r="BB87" s="145">
        <f>IF(AZ87=2,G87,0)</f>
        <v>0</v>
      </c>
      <c r="BC87" s="145">
        <f>IF(AZ87=3,G87,0)</f>
        <v>0</v>
      </c>
      <c r="BD87" s="145">
        <f>IF(AZ87=4,G87,0)</f>
        <v>0</v>
      </c>
      <c r="BE87" s="145">
        <f>IF(AZ87=5,G87,0)</f>
        <v>0</v>
      </c>
      <c r="CA87" s="174">
        <v>7</v>
      </c>
      <c r="CB87" s="174">
        <v>1002</v>
      </c>
      <c r="CZ87" s="145">
        <v>0</v>
      </c>
    </row>
    <row r="88" spans="1:57" ht="12.75">
      <c r="A88" s="181"/>
      <c r="B88" s="182" t="s">
        <v>74</v>
      </c>
      <c r="C88" s="183" t="str">
        <f>CONCATENATE(B83," ",C83)</f>
        <v>713 Izolace tepelné</v>
      </c>
      <c r="D88" s="184"/>
      <c r="E88" s="185"/>
      <c r="F88" s="186"/>
      <c r="G88" s="187">
        <f>SUM(G83:G87)</f>
        <v>0</v>
      </c>
      <c r="O88" s="167">
        <v>4</v>
      </c>
      <c r="BA88" s="188">
        <f>SUM(BA83:BA87)</f>
        <v>0</v>
      </c>
      <c r="BB88" s="188">
        <f>SUM(BB83:BB87)</f>
        <v>0</v>
      </c>
      <c r="BC88" s="188">
        <f>SUM(BC83:BC87)</f>
        <v>0</v>
      </c>
      <c r="BD88" s="188">
        <f>SUM(BD83:BD87)</f>
        <v>0</v>
      </c>
      <c r="BE88" s="188">
        <f>SUM(BE83:BE87)</f>
        <v>0</v>
      </c>
    </row>
    <row r="89" spans="1:15" ht="12.75">
      <c r="A89" s="160" t="s">
        <v>72</v>
      </c>
      <c r="B89" s="161" t="s">
        <v>206</v>
      </c>
      <c r="C89" s="162" t="s">
        <v>207</v>
      </c>
      <c r="D89" s="163"/>
      <c r="E89" s="164"/>
      <c r="F89" s="164"/>
      <c r="G89" s="165"/>
      <c r="H89" s="166"/>
      <c r="I89" s="166"/>
      <c r="O89" s="167">
        <v>1</v>
      </c>
    </row>
    <row r="90" spans="1:104" ht="22.5">
      <c r="A90" s="168">
        <v>39</v>
      </c>
      <c r="B90" s="169" t="s">
        <v>208</v>
      </c>
      <c r="C90" s="170" t="s">
        <v>209</v>
      </c>
      <c r="D90" s="171" t="s">
        <v>122</v>
      </c>
      <c r="E90" s="172">
        <v>1</v>
      </c>
      <c r="F90" s="172">
        <v>0</v>
      </c>
      <c r="G90" s="173">
        <f>E90*F90</f>
        <v>0</v>
      </c>
      <c r="O90" s="167">
        <v>2</v>
      </c>
      <c r="AA90" s="145">
        <v>1</v>
      </c>
      <c r="AB90" s="145">
        <v>7</v>
      </c>
      <c r="AC90" s="145">
        <v>7</v>
      </c>
      <c r="AZ90" s="145">
        <v>2</v>
      </c>
      <c r="BA90" s="145">
        <f>IF(AZ90=1,G90,0)</f>
        <v>0</v>
      </c>
      <c r="BB90" s="145">
        <f>IF(AZ90=2,G90,0)</f>
        <v>0</v>
      </c>
      <c r="BC90" s="145">
        <f>IF(AZ90=3,G90,0)</f>
        <v>0</v>
      </c>
      <c r="BD90" s="145">
        <f>IF(AZ90=4,G90,0)</f>
        <v>0</v>
      </c>
      <c r="BE90" s="145">
        <f>IF(AZ90=5,G90,0)</f>
        <v>0</v>
      </c>
      <c r="CA90" s="174">
        <v>1</v>
      </c>
      <c r="CB90" s="174">
        <v>7</v>
      </c>
      <c r="CZ90" s="145">
        <v>0.00049</v>
      </c>
    </row>
    <row r="91" spans="1:104" ht="12.75">
      <c r="A91" s="168">
        <v>40</v>
      </c>
      <c r="B91" s="169" t="s">
        <v>210</v>
      </c>
      <c r="C91" s="170" t="s">
        <v>211</v>
      </c>
      <c r="D91" s="171" t="s">
        <v>98</v>
      </c>
      <c r="E91" s="172">
        <v>11</v>
      </c>
      <c r="F91" s="172">
        <v>0</v>
      </c>
      <c r="G91" s="173">
        <f>E91*F91</f>
        <v>0</v>
      </c>
      <c r="O91" s="167">
        <v>2</v>
      </c>
      <c r="AA91" s="145">
        <v>2</v>
      </c>
      <c r="AB91" s="145">
        <v>7</v>
      </c>
      <c r="AC91" s="145">
        <v>7</v>
      </c>
      <c r="AZ91" s="145">
        <v>2</v>
      </c>
      <c r="BA91" s="145">
        <f>IF(AZ91=1,G91,0)</f>
        <v>0</v>
      </c>
      <c r="BB91" s="145">
        <f>IF(AZ91=2,G91,0)</f>
        <v>0</v>
      </c>
      <c r="BC91" s="145">
        <f>IF(AZ91=3,G91,0)</f>
        <v>0</v>
      </c>
      <c r="BD91" s="145">
        <f>IF(AZ91=4,G91,0)</f>
        <v>0</v>
      </c>
      <c r="BE91" s="145">
        <f>IF(AZ91=5,G91,0)</f>
        <v>0</v>
      </c>
      <c r="CA91" s="174">
        <v>2</v>
      </c>
      <c r="CB91" s="174">
        <v>7</v>
      </c>
      <c r="CZ91" s="145">
        <v>0.00131</v>
      </c>
    </row>
    <row r="92" spans="1:104" ht="12.75">
      <c r="A92" s="168">
        <v>41</v>
      </c>
      <c r="B92" s="169" t="s">
        <v>212</v>
      </c>
      <c r="C92" s="170" t="s">
        <v>213</v>
      </c>
      <c r="D92" s="171" t="s">
        <v>61</v>
      </c>
      <c r="E92" s="172"/>
      <c r="F92" s="172">
        <v>0</v>
      </c>
      <c r="G92" s="173">
        <f>E92*F92</f>
        <v>0</v>
      </c>
      <c r="O92" s="167">
        <v>2</v>
      </c>
      <c r="AA92" s="145">
        <v>7</v>
      </c>
      <c r="AB92" s="145">
        <v>1002</v>
      </c>
      <c r="AC92" s="145">
        <v>5</v>
      </c>
      <c r="AZ92" s="145">
        <v>2</v>
      </c>
      <c r="BA92" s="145">
        <f>IF(AZ92=1,G92,0)</f>
        <v>0</v>
      </c>
      <c r="BB92" s="145">
        <f>IF(AZ92=2,G92,0)</f>
        <v>0</v>
      </c>
      <c r="BC92" s="145">
        <f>IF(AZ92=3,G92,0)</f>
        <v>0</v>
      </c>
      <c r="BD92" s="145">
        <f>IF(AZ92=4,G92,0)</f>
        <v>0</v>
      </c>
      <c r="BE92" s="145">
        <f>IF(AZ92=5,G92,0)</f>
        <v>0</v>
      </c>
      <c r="CA92" s="174">
        <v>7</v>
      </c>
      <c r="CB92" s="174">
        <v>1002</v>
      </c>
      <c r="CZ92" s="145">
        <v>0</v>
      </c>
    </row>
    <row r="93" spans="1:104" ht="12.75">
      <c r="A93" s="168">
        <v>42</v>
      </c>
      <c r="B93" s="169" t="s">
        <v>214</v>
      </c>
      <c r="C93" s="170" t="s">
        <v>215</v>
      </c>
      <c r="D93" s="171" t="s">
        <v>216</v>
      </c>
      <c r="E93" s="172">
        <v>30</v>
      </c>
      <c r="F93" s="172">
        <v>0</v>
      </c>
      <c r="G93" s="173">
        <f>E93*F93</f>
        <v>0</v>
      </c>
      <c r="O93" s="167">
        <v>2</v>
      </c>
      <c r="AA93" s="145">
        <v>10</v>
      </c>
      <c r="AB93" s="145">
        <v>0</v>
      </c>
      <c r="AC93" s="145">
        <v>8</v>
      </c>
      <c r="AZ93" s="145">
        <v>5</v>
      </c>
      <c r="BA93" s="145">
        <f>IF(AZ93=1,G93,0)</f>
        <v>0</v>
      </c>
      <c r="BB93" s="145">
        <f>IF(AZ93=2,G93,0)</f>
        <v>0</v>
      </c>
      <c r="BC93" s="145">
        <f>IF(AZ93=3,G93,0)</f>
        <v>0</v>
      </c>
      <c r="BD93" s="145">
        <f>IF(AZ93=4,G93,0)</f>
        <v>0</v>
      </c>
      <c r="BE93" s="145">
        <f>IF(AZ93=5,G93,0)</f>
        <v>0</v>
      </c>
      <c r="CA93" s="174">
        <v>10</v>
      </c>
      <c r="CB93" s="174">
        <v>0</v>
      </c>
      <c r="CZ93" s="145">
        <v>0</v>
      </c>
    </row>
    <row r="94" spans="1:57" ht="12.75">
      <c r="A94" s="181"/>
      <c r="B94" s="182" t="s">
        <v>74</v>
      </c>
      <c r="C94" s="183" t="str">
        <f>CONCATENATE(B89," ",C89)</f>
        <v>721 Kanalizace</v>
      </c>
      <c r="D94" s="184"/>
      <c r="E94" s="185"/>
      <c r="F94" s="186"/>
      <c r="G94" s="187">
        <f>SUM(G89:G93)</f>
        <v>0</v>
      </c>
      <c r="O94" s="167">
        <v>4</v>
      </c>
      <c r="BA94" s="188">
        <f>SUM(BA89:BA93)</f>
        <v>0</v>
      </c>
      <c r="BB94" s="188">
        <f>SUM(BB89:BB93)</f>
        <v>0</v>
      </c>
      <c r="BC94" s="188">
        <f>SUM(BC89:BC93)</f>
        <v>0</v>
      </c>
      <c r="BD94" s="188">
        <f>SUM(BD89:BD93)</f>
        <v>0</v>
      </c>
      <c r="BE94" s="188">
        <f>SUM(BE89:BE93)</f>
        <v>0</v>
      </c>
    </row>
    <row r="95" spans="1:15" ht="12.75">
      <c r="A95" s="160" t="s">
        <v>72</v>
      </c>
      <c r="B95" s="161" t="s">
        <v>217</v>
      </c>
      <c r="C95" s="162" t="s">
        <v>218</v>
      </c>
      <c r="D95" s="163"/>
      <c r="E95" s="164"/>
      <c r="F95" s="164"/>
      <c r="G95" s="165"/>
      <c r="H95" s="166"/>
      <c r="I95" s="166"/>
      <c r="O95" s="167">
        <v>1</v>
      </c>
    </row>
    <row r="96" spans="1:104" ht="22.5">
      <c r="A96" s="168">
        <v>43</v>
      </c>
      <c r="B96" s="169" t="s">
        <v>219</v>
      </c>
      <c r="C96" s="170" t="s">
        <v>220</v>
      </c>
      <c r="D96" s="171" t="s">
        <v>98</v>
      </c>
      <c r="E96" s="172">
        <v>28</v>
      </c>
      <c r="F96" s="172">
        <v>0</v>
      </c>
      <c r="G96" s="173">
        <f>E96*F96</f>
        <v>0</v>
      </c>
      <c r="O96" s="167">
        <v>2</v>
      </c>
      <c r="AA96" s="145">
        <v>2</v>
      </c>
      <c r="AB96" s="145">
        <v>7</v>
      </c>
      <c r="AC96" s="145">
        <v>7</v>
      </c>
      <c r="AZ96" s="145">
        <v>2</v>
      </c>
      <c r="BA96" s="145">
        <f>IF(AZ96=1,G96,0)</f>
        <v>0</v>
      </c>
      <c r="BB96" s="145">
        <f>IF(AZ96=2,G96,0)</f>
        <v>0</v>
      </c>
      <c r="BC96" s="145">
        <f>IF(AZ96=3,G96,0)</f>
        <v>0</v>
      </c>
      <c r="BD96" s="145">
        <f>IF(AZ96=4,G96,0)</f>
        <v>0</v>
      </c>
      <c r="BE96" s="145">
        <f>IF(AZ96=5,G96,0)</f>
        <v>0</v>
      </c>
      <c r="CA96" s="174">
        <v>2</v>
      </c>
      <c r="CB96" s="174">
        <v>7</v>
      </c>
      <c r="CZ96" s="145">
        <v>0.00177</v>
      </c>
    </row>
    <row r="97" spans="1:104" ht="12.75">
      <c r="A97" s="168">
        <v>44</v>
      </c>
      <c r="B97" s="169" t="s">
        <v>214</v>
      </c>
      <c r="C97" s="170" t="s">
        <v>215</v>
      </c>
      <c r="D97" s="171" t="s">
        <v>216</v>
      </c>
      <c r="E97" s="172">
        <v>20</v>
      </c>
      <c r="F97" s="172">
        <v>0</v>
      </c>
      <c r="G97" s="173">
        <f>E97*F97</f>
        <v>0</v>
      </c>
      <c r="O97" s="167">
        <v>2</v>
      </c>
      <c r="AA97" s="145">
        <v>10</v>
      </c>
      <c r="AB97" s="145">
        <v>0</v>
      </c>
      <c r="AC97" s="145">
        <v>8</v>
      </c>
      <c r="AZ97" s="145">
        <v>5</v>
      </c>
      <c r="BA97" s="145">
        <f>IF(AZ97=1,G97,0)</f>
        <v>0</v>
      </c>
      <c r="BB97" s="145">
        <f>IF(AZ97=2,G97,0)</f>
        <v>0</v>
      </c>
      <c r="BC97" s="145">
        <f>IF(AZ97=3,G97,0)</f>
        <v>0</v>
      </c>
      <c r="BD97" s="145">
        <f>IF(AZ97=4,G97,0)</f>
        <v>0</v>
      </c>
      <c r="BE97" s="145">
        <f>IF(AZ97=5,G97,0)</f>
        <v>0</v>
      </c>
      <c r="CA97" s="174">
        <v>10</v>
      </c>
      <c r="CB97" s="174">
        <v>0</v>
      </c>
      <c r="CZ97" s="145">
        <v>0</v>
      </c>
    </row>
    <row r="98" spans="1:57" ht="12.75">
      <c r="A98" s="181"/>
      <c r="B98" s="182" t="s">
        <v>74</v>
      </c>
      <c r="C98" s="183" t="str">
        <f>CONCATENATE(B95," ",C95)</f>
        <v>722 Vodovod</v>
      </c>
      <c r="D98" s="184"/>
      <c r="E98" s="185"/>
      <c r="F98" s="186"/>
      <c r="G98" s="187">
        <f>SUM(G95:G97)</f>
        <v>0</v>
      </c>
      <c r="O98" s="167">
        <v>4</v>
      </c>
      <c r="BA98" s="188">
        <f>SUM(BA95:BA97)</f>
        <v>0</v>
      </c>
      <c r="BB98" s="188">
        <f>SUM(BB95:BB97)</f>
        <v>0</v>
      </c>
      <c r="BC98" s="188">
        <f>SUM(BC95:BC97)</f>
        <v>0</v>
      </c>
      <c r="BD98" s="188">
        <f>SUM(BD95:BD97)</f>
        <v>0</v>
      </c>
      <c r="BE98" s="188">
        <f>SUM(BE95:BE97)</f>
        <v>0</v>
      </c>
    </row>
    <row r="99" spans="1:15" ht="12.75">
      <c r="A99" s="160" t="s">
        <v>72</v>
      </c>
      <c r="B99" s="161" t="s">
        <v>221</v>
      </c>
      <c r="C99" s="162" t="s">
        <v>222</v>
      </c>
      <c r="D99" s="163"/>
      <c r="E99" s="164"/>
      <c r="F99" s="164"/>
      <c r="G99" s="165"/>
      <c r="H99" s="166"/>
      <c r="I99" s="166"/>
      <c r="O99" s="167">
        <v>1</v>
      </c>
    </row>
    <row r="100" spans="1:104" ht="12.75">
      <c r="A100" s="168">
        <v>45</v>
      </c>
      <c r="B100" s="169" t="s">
        <v>223</v>
      </c>
      <c r="C100" s="170" t="s">
        <v>224</v>
      </c>
      <c r="D100" s="171" t="s">
        <v>122</v>
      </c>
      <c r="E100" s="172">
        <v>3</v>
      </c>
      <c r="F100" s="172">
        <v>0</v>
      </c>
      <c r="G100" s="173">
        <f>E100*F100</f>
        <v>0</v>
      </c>
      <c r="O100" s="167">
        <v>2</v>
      </c>
      <c r="AA100" s="145">
        <v>2</v>
      </c>
      <c r="AB100" s="145">
        <v>7</v>
      </c>
      <c r="AC100" s="145">
        <v>7</v>
      </c>
      <c r="AZ100" s="145">
        <v>2</v>
      </c>
      <c r="BA100" s="145">
        <f>IF(AZ100=1,G100,0)</f>
        <v>0</v>
      </c>
      <c r="BB100" s="145">
        <f>IF(AZ100=2,G100,0)</f>
        <v>0</v>
      </c>
      <c r="BC100" s="145">
        <f>IF(AZ100=3,G100,0)</f>
        <v>0</v>
      </c>
      <c r="BD100" s="145">
        <f>IF(AZ100=4,G100,0)</f>
        <v>0</v>
      </c>
      <c r="BE100" s="145">
        <f>IF(AZ100=5,G100,0)</f>
        <v>0</v>
      </c>
      <c r="CA100" s="174">
        <v>2</v>
      </c>
      <c r="CB100" s="174">
        <v>7</v>
      </c>
      <c r="CZ100" s="145">
        <v>0.02013</v>
      </c>
    </row>
    <row r="101" spans="1:104" ht="12.75">
      <c r="A101" s="168">
        <v>46</v>
      </c>
      <c r="B101" s="169" t="s">
        <v>225</v>
      </c>
      <c r="C101" s="170" t="s">
        <v>226</v>
      </c>
      <c r="D101" s="171" t="s">
        <v>122</v>
      </c>
      <c r="E101" s="172">
        <v>1</v>
      </c>
      <c r="F101" s="172">
        <v>0</v>
      </c>
      <c r="G101" s="173">
        <f>E101*F101</f>
        <v>0</v>
      </c>
      <c r="O101" s="167">
        <v>2</v>
      </c>
      <c r="AA101" s="145">
        <v>2</v>
      </c>
      <c r="AB101" s="145">
        <v>7</v>
      </c>
      <c r="AC101" s="145">
        <v>7</v>
      </c>
      <c r="AZ101" s="145">
        <v>2</v>
      </c>
      <c r="BA101" s="145">
        <f>IF(AZ101=1,G101,0)</f>
        <v>0</v>
      </c>
      <c r="BB101" s="145">
        <f>IF(AZ101=2,G101,0)</f>
        <v>0</v>
      </c>
      <c r="BC101" s="145">
        <f>IF(AZ101=3,G101,0)</f>
        <v>0</v>
      </c>
      <c r="BD101" s="145">
        <f>IF(AZ101=4,G101,0)</f>
        <v>0</v>
      </c>
      <c r="BE101" s="145">
        <f>IF(AZ101=5,G101,0)</f>
        <v>0</v>
      </c>
      <c r="CA101" s="174">
        <v>2</v>
      </c>
      <c r="CB101" s="174">
        <v>7</v>
      </c>
      <c r="CZ101" s="145">
        <v>0.00852</v>
      </c>
    </row>
    <row r="102" spans="1:104" ht="12.75">
      <c r="A102" s="168">
        <v>47</v>
      </c>
      <c r="B102" s="169" t="s">
        <v>227</v>
      </c>
      <c r="C102" s="170" t="s">
        <v>228</v>
      </c>
      <c r="D102" s="171" t="s">
        <v>122</v>
      </c>
      <c r="E102" s="172">
        <v>1</v>
      </c>
      <c r="F102" s="172">
        <v>0</v>
      </c>
      <c r="G102" s="173">
        <f>E102*F102</f>
        <v>0</v>
      </c>
      <c r="O102" s="167">
        <v>2</v>
      </c>
      <c r="AA102" s="145">
        <v>2</v>
      </c>
      <c r="AB102" s="145">
        <v>7</v>
      </c>
      <c r="AC102" s="145">
        <v>7</v>
      </c>
      <c r="AZ102" s="145">
        <v>2</v>
      </c>
      <c r="BA102" s="145">
        <f>IF(AZ102=1,G102,0)</f>
        <v>0</v>
      </c>
      <c r="BB102" s="145">
        <f>IF(AZ102=2,G102,0)</f>
        <v>0</v>
      </c>
      <c r="BC102" s="145">
        <f>IF(AZ102=3,G102,0)</f>
        <v>0</v>
      </c>
      <c r="BD102" s="145">
        <f>IF(AZ102=4,G102,0)</f>
        <v>0</v>
      </c>
      <c r="BE102" s="145">
        <f>IF(AZ102=5,G102,0)</f>
        <v>0</v>
      </c>
      <c r="CA102" s="174">
        <v>2</v>
      </c>
      <c r="CB102" s="174">
        <v>7</v>
      </c>
      <c r="CZ102" s="145">
        <v>0.0083</v>
      </c>
    </row>
    <row r="103" spans="1:104" ht="12.75">
      <c r="A103" s="168">
        <v>48</v>
      </c>
      <c r="B103" s="169" t="s">
        <v>229</v>
      </c>
      <c r="C103" s="170" t="s">
        <v>230</v>
      </c>
      <c r="D103" s="171" t="s">
        <v>122</v>
      </c>
      <c r="E103" s="172">
        <v>2</v>
      </c>
      <c r="F103" s="172">
        <v>0</v>
      </c>
      <c r="G103" s="173">
        <f>E103*F103</f>
        <v>0</v>
      </c>
      <c r="O103" s="167">
        <v>2</v>
      </c>
      <c r="AA103" s="145">
        <v>2</v>
      </c>
      <c r="AB103" s="145">
        <v>7</v>
      </c>
      <c r="AC103" s="145">
        <v>7</v>
      </c>
      <c r="AZ103" s="145">
        <v>2</v>
      </c>
      <c r="BA103" s="145">
        <f>IF(AZ103=1,G103,0)</f>
        <v>0</v>
      </c>
      <c r="BB103" s="145">
        <f>IF(AZ103=2,G103,0)</f>
        <v>0</v>
      </c>
      <c r="BC103" s="145">
        <f>IF(AZ103=3,G103,0)</f>
        <v>0</v>
      </c>
      <c r="BD103" s="145">
        <f>IF(AZ103=4,G103,0)</f>
        <v>0</v>
      </c>
      <c r="BE103" s="145">
        <f>IF(AZ103=5,G103,0)</f>
        <v>0</v>
      </c>
      <c r="CA103" s="174">
        <v>2</v>
      </c>
      <c r="CB103" s="174">
        <v>7</v>
      </c>
      <c r="CZ103" s="145">
        <v>0.03212</v>
      </c>
    </row>
    <row r="104" spans="1:104" ht="12.75">
      <c r="A104" s="168">
        <v>49</v>
      </c>
      <c r="B104" s="169" t="s">
        <v>231</v>
      </c>
      <c r="C104" s="170" t="s">
        <v>232</v>
      </c>
      <c r="D104" s="171" t="s">
        <v>122</v>
      </c>
      <c r="E104" s="172">
        <v>1</v>
      </c>
      <c r="F104" s="172">
        <v>0</v>
      </c>
      <c r="G104" s="173">
        <f>E104*F104</f>
        <v>0</v>
      </c>
      <c r="O104" s="167">
        <v>2</v>
      </c>
      <c r="AA104" s="145">
        <v>2</v>
      </c>
      <c r="AB104" s="145">
        <v>7</v>
      </c>
      <c r="AC104" s="145">
        <v>7</v>
      </c>
      <c r="AZ104" s="145">
        <v>2</v>
      </c>
      <c r="BA104" s="145">
        <f>IF(AZ104=1,G104,0)</f>
        <v>0</v>
      </c>
      <c r="BB104" s="145">
        <f>IF(AZ104=2,G104,0)</f>
        <v>0</v>
      </c>
      <c r="BC104" s="145">
        <f>IF(AZ104=3,G104,0)</f>
        <v>0</v>
      </c>
      <c r="BD104" s="145">
        <f>IF(AZ104=4,G104,0)</f>
        <v>0</v>
      </c>
      <c r="BE104" s="145">
        <f>IF(AZ104=5,G104,0)</f>
        <v>0</v>
      </c>
      <c r="CA104" s="174">
        <v>2</v>
      </c>
      <c r="CB104" s="174">
        <v>7</v>
      </c>
      <c r="CZ104" s="145">
        <v>0.13683</v>
      </c>
    </row>
    <row r="105" spans="1:57" ht="12.75">
      <c r="A105" s="181"/>
      <c r="B105" s="182" t="s">
        <v>74</v>
      </c>
      <c r="C105" s="183" t="str">
        <f>CONCATENATE(B99," ",C99)</f>
        <v>725 Zařizovací předměty</v>
      </c>
      <c r="D105" s="184"/>
      <c r="E105" s="185"/>
      <c r="F105" s="186"/>
      <c r="G105" s="187">
        <f>SUM(G99:G104)</f>
        <v>0</v>
      </c>
      <c r="O105" s="167">
        <v>4</v>
      </c>
      <c r="BA105" s="188">
        <f>SUM(BA99:BA104)</f>
        <v>0</v>
      </c>
      <c r="BB105" s="188">
        <f>SUM(BB99:BB104)</f>
        <v>0</v>
      </c>
      <c r="BC105" s="188">
        <f>SUM(BC99:BC104)</f>
        <v>0</v>
      </c>
      <c r="BD105" s="188">
        <f>SUM(BD99:BD104)</f>
        <v>0</v>
      </c>
      <c r="BE105" s="188">
        <f>SUM(BE99:BE104)</f>
        <v>0</v>
      </c>
    </row>
    <row r="106" spans="1:15" ht="12.75">
      <c r="A106" s="160" t="s">
        <v>72</v>
      </c>
      <c r="B106" s="161" t="s">
        <v>233</v>
      </c>
      <c r="C106" s="162" t="s">
        <v>234</v>
      </c>
      <c r="D106" s="163"/>
      <c r="E106" s="164"/>
      <c r="F106" s="164"/>
      <c r="G106" s="165"/>
      <c r="H106" s="166"/>
      <c r="I106" s="166"/>
      <c r="O106" s="167">
        <v>1</v>
      </c>
    </row>
    <row r="107" spans="1:104" ht="12.75">
      <c r="A107" s="168">
        <v>50</v>
      </c>
      <c r="B107" s="169" t="s">
        <v>235</v>
      </c>
      <c r="C107" s="170" t="s">
        <v>236</v>
      </c>
      <c r="D107" s="171" t="s">
        <v>145</v>
      </c>
      <c r="E107" s="172">
        <v>1</v>
      </c>
      <c r="F107" s="172">
        <f>Elektrika!E34</f>
        <v>0</v>
      </c>
      <c r="G107" s="173">
        <f>E107*F107</f>
        <v>0</v>
      </c>
      <c r="O107" s="167">
        <v>2</v>
      </c>
      <c r="AA107" s="145">
        <v>12</v>
      </c>
      <c r="AB107" s="145">
        <v>0</v>
      </c>
      <c r="AC107" s="145">
        <v>70</v>
      </c>
      <c r="AZ107" s="145">
        <v>2</v>
      </c>
      <c r="BA107" s="145">
        <f>IF(AZ107=1,G107,0)</f>
        <v>0</v>
      </c>
      <c r="BB107" s="145">
        <f>IF(AZ107=2,G107,0)</f>
        <v>0</v>
      </c>
      <c r="BC107" s="145">
        <f>IF(AZ107=3,G107,0)</f>
        <v>0</v>
      </c>
      <c r="BD107" s="145">
        <f>IF(AZ107=4,G107,0)</f>
        <v>0</v>
      </c>
      <c r="BE107" s="145">
        <f>IF(AZ107=5,G107,0)</f>
        <v>0</v>
      </c>
      <c r="CA107" s="174">
        <v>12</v>
      </c>
      <c r="CB107" s="174">
        <v>0</v>
      </c>
      <c r="CZ107" s="145">
        <v>0</v>
      </c>
    </row>
    <row r="108" spans="1:57" ht="12.75">
      <c r="A108" s="181"/>
      <c r="B108" s="182" t="s">
        <v>74</v>
      </c>
      <c r="C108" s="183" t="str">
        <f>CONCATENATE(B106," ",C106)</f>
        <v>728 Elektroinstalace</v>
      </c>
      <c r="D108" s="184"/>
      <c r="E108" s="185"/>
      <c r="F108" s="186"/>
      <c r="G108" s="187">
        <f>SUM(G106:G107)</f>
        <v>0</v>
      </c>
      <c r="O108" s="167">
        <v>4</v>
      </c>
      <c r="BA108" s="188">
        <f>SUM(BA106:BA107)</f>
        <v>0</v>
      </c>
      <c r="BB108" s="188">
        <f>SUM(BB106:BB107)</f>
        <v>0</v>
      </c>
      <c r="BC108" s="188">
        <f>SUM(BC106:BC107)</f>
        <v>0</v>
      </c>
      <c r="BD108" s="188">
        <f>SUM(BD106:BD107)</f>
        <v>0</v>
      </c>
      <c r="BE108" s="188">
        <f>SUM(BE106:BE107)</f>
        <v>0</v>
      </c>
    </row>
    <row r="109" spans="1:15" ht="12.75">
      <c r="A109" s="160" t="s">
        <v>72</v>
      </c>
      <c r="B109" s="161" t="s">
        <v>237</v>
      </c>
      <c r="C109" s="162" t="s">
        <v>238</v>
      </c>
      <c r="D109" s="163"/>
      <c r="E109" s="164"/>
      <c r="F109" s="164"/>
      <c r="G109" s="165"/>
      <c r="H109" s="166"/>
      <c r="I109" s="166"/>
      <c r="O109" s="167">
        <v>1</v>
      </c>
    </row>
    <row r="110" spans="1:104" ht="12.75">
      <c r="A110" s="168">
        <v>51</v>
      </c>
      <c r="B110" s="169" t="s">
        <v>235</v>
      </c>
      <c r="C110" s="170" t="s">
        <v>239</v>
      </c>
      <c r="D110" s="171" t="s">
        <v>145</v>
      </c>
      <c r="E110" s="172">
        <v>1</v>
      </c>
      <c r="F110" s="172">
        <v>0</v>
      </c>
      <c r="G110" s="173">
        <f>E110*F110</f>
        <v>0</v>
      </c>
      <c r="O110" s="167">
        <v>2</v>
      </c>
      <c r="AA110" s="145">
        <v>12</v>
      </c>
      <c r="AB110" s="145">
        <v>0</v>
      </c>
      <c r="AC110" s="145">
        <v>71</v>
      </c>
      <c r="AZ110" s="145">
        <v>2</v>
      </c>
      <c r="BA110" s="145">
        <f>IF(AZ110=1,G110,0)</f>
        <v>0</v>
      </c>
      <c r="BB110" s="145">
        <f>IF(AZ110=2,G110,0)</f>
        <v>0</v>
      </c>
      <c r="BC110" s="145">
        <f>IF(AZ110=3,G110,0)</f>
        <v>0</v>
      </c>
      <c r="BD110" s="145">
        <f>IF(AZ110=4,G110,0)</f>
        <v>0</v>
      </c>
      <c r="BE110" s="145">
        <f>IF(AZ110=5,G110,0)</f>
        <v>0</v>
      </c>
      <c r="CA110" s="174">
        <v>12</v>
      </c>
      <c r="CB110" s="174">
        <v>0</v>
      </c>
      <c r="CZ110" s="145">
        <v>0</v>
      </c>
    </row>
    <row r="111" spans="1:57" ht="12.75">
      <c r="A111" s="181"/>
      <c r="B111" s="182" t="s">
        <v>74</v>
      </c>
      <c r="C111" s="183" t="str">
        <f>CONCATENATE(B109," ",C109)</f>
        <v>730 Vytápění</v>
      </c>
      <c r="D111" s="184"/>
      <c r="E111" s="185"/>
      <c r="F111" s="186"/>
      <c r="G111" s="187">
        <f>SUM(G109:G110)</f>
        <v>0</v>
      </c>
      <c r="O111" s="167">
        <v>4</v>
      </c>
      <c r="BA111" s="188">
        <f>SUM(BA109:BA110)</f>
        <v>0</v>
      </c>
      <c r="BB111" s="188">
        <f>SUM(BB109:BB110)</f>
        <v>0</v>
      </c>
      <c r="BC111" s="188">
        <f>SUM(BC109:BC110)</f>
        <v>0</v>
      </c>
      <c r="BD111" s="188">
        <f>SUM(BD109:BD110)</f>
        <v>0</v>
      </c>
      <c r="BE111" s="188">
        <f>SUM(BE109:BE110)</f>
        <v>0</v>
      </c>
    </row>
    <row r="112" spans="1:15" ht="12.75">
      <c r="A112" s="160" t="s">
        <v>72</v>
      </c>
      <c r="B112" s="161" t="s">
        <v>240</v>
      </c>
      <c r="C112" s="162" t="s">
        <v>241</v>
      </c>
      <c r="D112" s="163"/>
      <c r="E112" s="164"/>
      <c r="F112" s="164"/>
      <c r="G112" s="165"/>
      <c r="H112" s="166"/>
      <c r="I112" s="166"/>
      <c r="O112" s="167">
        <v>1</v>
      </c>
    </row>
    <row r="113" spans="1:104" ht="12.75">
      <c r="A113" s="168">
        <v>52</v>
      </c>
      <c r="B113" s="169" t="s">
        <v>242</v>
      </c>
      <c r="C113" s="170" t="s">
        <v>243</v>
      </c>
      <c r="D113" s="171" t="s">
        <v>98</v>
      </c>
      <c r="E113" s="172">
        <v>34.2</v>
      </c>
      <c r="F113" s="172">
        <v>0</v>
      </c>
      <c r="G113" s="173">
        <f>E113*F113</f>
        <v>0</v>
      </c>
      <c r="O113" s="167">
        <v>2</v>
      </c>
      <c r="AA113" s="145">
        <v>1</v>
      </c>
      <c r="AB113" s="145">
        <v>7</v>
      </c>
      <c r="AC113" s="145">
        <v>7</v>
      </c>
      <c r="AZ113" s="145">
        <v>2</v>
      </c>
      <c r="BA113" s="145">
        <f>IF(AZ113=1,G113,0)</f>
        <v>0</v>
      </c>
      <c r="BB113" s="145">
        <f>IF(AZ113=2,G113,0)</f>
        <v>0</v>
      </c>
      <c r="BC113" s="145">
        <f>IF(AZ113=3,G113,0)</f>
        <v>0</v>
      </c>
      <c r="BD113" s="145">
        <f>IF(AZ113=4,G113,0)</f>
        <v>0</v>
      </c>
      <c r="BE113" s="145">
        <f>IF(AZ113=5,G113,0)</f>
        <v>0</v>
      </c>
      <c r="CA113" s="174">
        <v>1</v>
      </c>
      <c r="CB113" s="174">
        <v>7</v>
      </c>
      <c r="CZ113" s="145">
        <v>0.003</v>
      </c>
    </row>
    <row r="114" spans="1:15" ht="12.75">
      <c r="A114" s="175"/>
      <c r="B114" s="177"/>
      <c r="C114" s="223" t="s">
        <v>244</v>
      </c>
      <c r="D114" s="224"/>
      <c r="E114" s="178">
        <v>34.2</v>
      </c>
      <c r="F114" s="179"/>
      <c r="G114" s="180"/>
      <c r="M114" s="176" t="s">
        <v>244</v>
      </c>
      <c r="O114" s="167"/>
    </row>
    <row r="115" spans="1:104" ht="12.75">
      <c r="A115" s="168">
        <v>53</v>
      </c>
      <c r="B115" s="169" t="s">
        <v>245</v>
      </c>
      <c r="C115" s="170" t="s">
        <v>246</v>
      </c>
      <c r="D115" s="171" t="s">
        <v>122</v>
      </c>
      <c r="E115" s="172">
        <v>2</v>
      </c>
      <c r="F115" s="172">
        <v>0</v>
      </c>
      <c r="G115" s="173">
        <f>E115*F115</f>
        <v>0</v>
      </c>
      <c r="O115" s="167">
        <v>2</v>
      </c>
      <c r="AA115" s="145">
        <v>1</v>
      </c>
      <c r="AB115" s="145">
        <v>7</v>
      </c>
      <c r="AC115" s="145">
        <v>7</v>
      </c>
      <c r="AZ115" s="145">
        <v>2</v>
      </c>
      <c r="BA115" s="145">
        <f>IF(AZ115=1,G115,0)</f>
        <v>0</v>
      </c>
      <c r="BB115" s="145">
        <f>IF(AZ115=2,G115,0)</f>
        <v>0</v>
      </c>
      <c r="BC115" s="145">
        <f>IF(AZ115=3,G115,0)</f>
        <v>0</v>
      </c>
      <c r="BD115" s="145">
        <f>IF(AZ115=4,G115,0)</f>
        <v>0</v>
      </c>
      <c r="BE115" s="145">
        <f>IF(AZ115=5,G115,0)</f>
        <v>0</v>
      </c>
      <c r="CA115" s="174">
        <v>1</v>
      </c>
      <c r="CB115" s="174">
        <v>7</v>
      </c>
      <c r="CZ115" s="145">
        <v>0.00406</v>
      </c>
    </row>
    <row r="116" spans="1:104" ht="12.75">
      <c r="A116" s="168">
        <v>54</v>
      </c>
      <c r="B116" s="169" t="s">
        <v>247</v>
      </c>
      <c r="C116" s="170" t="s">
        <v>248</v>
      </c>
      <c r="D116" s="171" t="s">
        <v>98</v>
      </c>
      <c r="E116" s="172">
        <v>14</v>
      </c>
      <c r="F116" s="172">
        <v>0</v>
      </c>
      <c r="G116" s="173">
        <f>E116*F116</f>
        <v>0</v>
      </c>
      <c r="O116" s="167">
        <v>2</v>
      </c>
      <c r="AA116" s="145">
        <v>1</v>
      </c>
      <c r="AB116" s="145">
        <v>7</v>
      </c>
      <c r="AC116" s="145">
        <v>7</v>
      </c>
      <c r="AZ116" s="145">
        <v>2</v>
      </c>
      <c r="BA116" s="145">
        <f>IF(AZ116=1,G116,0)</f>
        <v>0</v>
      </c>
      <c r="BB116" s="145">
        <f>IF(AZ116=2,G116,0)</f>
        <v>0</v>
      </c>
      <c r="BC116" s="145">
        <f>IF(AZ116=3,G116,0)</f>
        <v>0</v>
      </c>
      <c r="BD116" s="145">
        <f>IF(AZ116=4,G116,0)</f>
        <v>0</v>
      </c>
      <c r="BE116" s="145">
        <f>IF(AZ116=5,G116,0)</f>
        <v>0</v>
      </c>
      <c r="CA116" s="174">
        <v>1</v>
      </c>
      <c r="CB116" s="174">
        <v>7</v>
      </c>
      <c r="CZ116" s="145">
        <v>0.00288</v>
      </c>
    </row>
    <row r="117" spans="1:15" ht="12.75">
      <c r="A117" s="175"/>
      <c r="B117" s="177"/>
      <c r="C117" s="223" t="s">
        <v>249</v>
      </c>
      <c r="D117" s="224"/>
      <c r="E117" s="178">
        <v>14</v>
      </c>
      <c r="F117" s="179"/>
      <c r="G117" s="180"/>
      <c r="M117" s="176" t="s">
        <v>249</v>
      </c>
      <c r="O117" s="167"/>
    </row>
    <row r="118" spans="1:104" ht="22.5">
      <c r="A118" s="168">
        <v>55</v>
      </c>
      <c r="B118" s="169" t="s">
        <v>250</v>
      </c>
      <c r="C118" s="170" t="s">
        <v>251</v>
      </c>
      <c r="D118" s="171" t="s">
        <v>98</v>
      </c>
      <c r="E118" s="172">
        <v>12</v>
      </c>
      <c r="F118" s="172">
        <v>0</v>
      </c>
      <c r="G118" s="173">
        <f>E118*F118</f>
        <v>0</v>
      </c>
      <c r="O118" s="167">
        <v>2</v>
      </c>
      <c r="AA118" s="145">
        <v>1</v>
      </c>
      <c r="AB118" s="145">
        <v>7</v>
      </c>
      <c r="AC118" s="145">
        <v>7</v>
      </c>
      <c r="AZ118" s="145">
        <v>2</v>
      </c>
      <c r="BA118" s="145">
        <f>IF(AZ118=1,G118,0)</f>
        <v>0</v>
      </c>
      <c r="BB118" s="145">
        <f>IF(AZ118=2,G118,0)</f>
        <v>0</v>
      </c>
      <c r="BC118" s="145">
        <f>IF(AZ118=3,G118,0)</f>
        <v>0</v>
      </c>
      <c r="BD118" s="145">
        <f>IF(AZ118=4,G118,0)</f>
        <v>0</v>
      </c>
      <c r="BE118" s="145">
        <f>IF(AZ118=5,G118,0)</f>
        <v>0</v>
      </c>
      <c r="CA118" s="174">
        <v>1</v>
      </c>
      <c r="CB118" s="174">
        <v>7</v>
      </c>
      <c r="CZ118" s="145">
        <v>0.00279</v>
      </c>
    </row>
    <row r="119" spans="1:15" ht="12.75">
      <c r="A119" s="175"/>
      <c r="B119" s="177"/>
      <c r="C119" s="223" t="s">
        <v>252</v>
      </c>
      <c r="D119" s="224"/>
      <c r="E119" s="178">
        <v>12</v>
      </c>
      <c r="F119" s="179"/>
      <c r="G119" s="180"/>
      <c r="M119" s="176" t="s">
        <v>252</v>
      </c>
      <c r="O119" s="167"/>
    </row>
    <row r="120" spans="1:104" ht="12.75">
      <c r="A120" s="168">
        <v>56</v>
      </c>
      <c r="B120" s="169" t="s">
        <v>253</v>
      </c>
      <c r="C120" s="170" t="s">
        <v>254</v>
      </c>
      <c r="D120" s="171" t="s">
        <v>98</v>
      </c>
      <c r="E120" s="172">
        <v>7</v>
      </c>
      <c r="F120" s="172">
        <v>0</v>
      </c>
      <c r="G120" s="173">
        <f>E120*F120</f>
        <v>0</v>
      </c>
      <c r="O120" s="167">
        <v>2</v>
      </c>
      <c r="AA120" s="145">
        <v>1</v>
      </c>
      <c r="AB120" s="145">
        <v>7</v>
      </c>
      <c r="AC120" s="145">
        <v>7</v>
      </c>
      <c r="AZ120" s="145">
        <v>2</v>
      </c>
      <c r="BA120" s="145">
        <f>IF(AZ120=1,G120,0)</f>
        <v>0</v>
      </c>
      <c r="BB120" s="145">
        <f>IF(AZ120=2,G120,0)</f>
        <v>0</v>
      </c>
      <c r="BC120" s="145">
        <f>IF(AZ120=3,G120,0)</f>
        <v>0</v>
      </c>
      <c r="BD120" s="145">
        <f>IF(AZ120=4,G120,0)</f>
        <v>0</v>
      </c>
      <c r="BE120" s="145">
        <f>IF(AZ120=5,G120,0)</f>
        <v>0</v>
      </c>
      <c r="CA120" s="174">
        <v>1</v>
      </c>
      <c r="CB120" s="174">
        <v>7</v>
      </c>
      <c r="CZ120" s="145">
        <v>0.00262</v>
      </c>
    </row>
    <row r="121" spans="1:104" ht="12.75">
      <c r="A121" s="168">
        <v>57</v>
      </c>
      <c r="B121" s="169" t="s">
        <v>255</v>
      </c>
      <c r="C121" s="170" t="s">
        <v>256</v>
      </c>
      <c r="D121" s="171" t="s">
        <v>61</v>
      </c>
      <c r="E121" s="172"/>
      <c r="F121" s="172">
        <v>0</v>
      </c>
      <c r="G121" s="173">
        <f>E121*F121</f>
        <v>0</v>
      </c>
      <c r="O121" s="167">
        <v>2</v>
      </c>
      <c r="AA121" s="145">
        <v>7</v>
      </c>
      <c r="AB121" s="145">
        <v>1002</v>
      </c>
      <c r="AC121" s="145">
        <v>5</v>
      </c>
      <c r="AZ121" s="145">
        <v>2</v>
      </c>
      <c r="BA121" s="145">
        <f>IF(AZ121=1,G121,0)</f>
        <v>0</v>
      </c>
      <c r="BB121" s="145">
        <f>IF(AZ121=2,G121,0)</f>
        <v>0</v>
      </c>
      <c r="BC121" s="145">
        <f>IF(AZ121=3,G121,0)</f>
        <v>0</v>
      </c>
      <c r="BD121" s="145">
        <f>IF(AZ121=4,G121,0)</f>
        <v>0</v>
      </c>
      <c r="BE121" s="145">
        <f>IF(AZ121=5,G121,0)</f>
        <v>0</v>
      </c>
      <c r="CA121" s="174">
        <v>7</v>
      </c>
      <c r="CB121" s="174">
        <v>1002</v>
      </c>
      <c r="CZ121" s="145">
        <v>0</v>
      </c>
    </row>
    <row r="122" spans="1:57" ht="12.75">
      <c r="A122" s="181"/>
      <c r="B122" s="182" t="s">
        <v>74</v>
      </c>
      <c r="C122" s="183" t="str">
        <f>CONCATENATE(B112," ",C112)</f>
        <v>764 Konstrukce klempířské</v>
      </c>
      <c r="D122" s="184"/>
      <c r="E122" s="185"/>
      <c r="F122" s="186"/>
      <c r="G122" s="187">
        <f>SUM(G112:G121)</f>
        <v>0</v>
      </c>
      <c r="O122" s="167">
        <v>4</v>
      </c>
      <c r="BA122" s="188">
        <f>SUM(BA112:BA121)</f>
        <v>0</v>
      </c>
      <c r="BB122" s="188">
        <f>SUM(BB112:BB121)</f>
        <v>0</v>
      </c>
      <c r="BC122" s="188">
        <f>SUM(BC112:BC121)</f>
        <v>0</v>
      </c>
      <c r="BD122" s="188">
        <f>SUM(BD112:BD121)</f>
        <v>0</v>
      </c>
      <c r="BE122" s="188">
        <f>SUM(BE112:BE121)</f>
        <v>0</v>
      </c>
    </row>
    <row r="123" spans="1:15" ht="12.75">
      <c r="A123" s="160" t="s">
        <v>72</v>
      </c>
      <c r="B123" s="161" t="s">
        <v>257</v>
      </c>
      <c r="C123" s="162" t="s">
        <v>258</v>
      </c>
      <c r="D123" s="163"/>
      <c r="E123" s="164"/>
      <c r="F123" s="164"/>
      <c r="G123" s="165"/>
      <c r="H123" s="166"/>
      <c r="I123" s="166"/>
      <c r="O123" s="167">
        <v>1</v>
      </c>
    </row>
    <row r="124" spans="1:104" ht="12.75">
      <c r="A124" s="168">
        <v>58</v>
      </c>
      <c r="B124" s="169" t="s">
        <v>259</v>
      </c>
      <c r="C124" s="170" t="s">
        <v>260</v>
      </c>
      <c r="D124" s="171" t="s">
        <v>122</v>
      </c>
      <c r="E124" s="172">
        <v>5</v>
      </c>
      <c r="F124" s="172">
        <v>0</v>
      </c>
      <c r="G124" s="173">
        <f aca="true" t="shared" si="6" ref="G124:G134">E124*F124</f>
        <v>0</v>
      </c>
      <c r="O124" s="167">
        <v>2</v>
      </c>
      <c r="AA124" s="145">
        <v>1</v>
      </c>
      <c r="AB124" s="145">
        <v>7</v>
      </c>
      <c r="AC124" s="145">
        <v>7</v>
      </c>
      <c r="AZ124" s="145">
        <v>2</v>
      </c>
      <c r="BA124" s="145">
        <f aca="true" t="shared" si="7" ref="BA124:BA134">IF(AZ124=1,G124,0)</f>
        <v>0</v>
      </c>
      <c r="BB124" s="145">
        <f aca="true" t="shared" si="8" ref="BB124:BB134">IF(AZ124=2,G124,0)</f>
        <v>0</v>
      </c>
      <c r="BC124" s="145">
        <f aca="true" t="shared" si="9" ref="BC124:BC134">IF(AZ124=3,G124,0)</f>
        <v>0</v>
      </c>
      <c r="BD124" s="145">
        <f aca="true" t="shared" si="10" ref="BD124:BD134">IF(AZ124=4,G124,0)</f>
        <v>0</v>
      </c>
      <c r="BE124" s="145">
        <f aca="true" t="shared" si="11" ref="BE124:BE134">IF(AZ124=5,G124,0)</f>
        <v>0</v>
      </c>
      <c r="CA124" s="174">
        <v>1</v>
      </c>
      <c r="CB124" s="174">
        <v>7</v>
      </c>
      <c r="CZ124" s="145">
        <v>0.0009</v>
      </c>
    </row>
    <row r="125" spans="1:104" ht="12.75">
      <c r="A125" s="168">
        <v>59</v>
      </c>
      <c r="B125" s="169" t="s">
        <v>261</v>
      </c>
      <c r="C125" s="170" t="s">
        <v>262</v>
      </c>
      <c r="D125" s="171" t="s">
        <v>122</v>
      </c>
      <c r="E125" s="172">
        <v>7</v>
      </c>
      <c r="F125" s="172">
        <v>0</v>
      </c>
      <c r="G125" s="173">
        <f t="shared" si="6"/>
        <v>0</v>
      </c>
      <c r="O125" s="167">
        <v>2</v>
      </c>
      <c r="AA125" s="145">
        <v>1</v>
      </c>
      <c r="AB125" s="145">
        <v>7</v>
      </c>
      <c r="AC125" s="145">
        <v>7</v>
      </c>
      <c r="AZ125" s="145">
        <v>2</v>
      </c>
      <c r="BA125" s="145">
        <f t="shared" si="7"/>
        <v>0</v>
      </c>
      <c r="BB125" s="145">
        <f t="shared" si="8"/>
        <v>0</v>
      </c>
      <c r="BC125" s="145">
        <f t="shared" si="9"/>
        <v>0</v>
      </c>
      <c r="BD125" s="145">
        <f t="shared" si="10"/>
        <v>0</v>
      </c>
      <c r="BE125" s="145">
        <f t="shared" si="11"/>
        <v>0</v>
      </c>
      <c r="CA125" s="174">
        <v>1</v>
      </c>
      <c r="CB125" s="174">
        <v>7</v>
      </c>
      <c r="CZ125" s="145">
        <v>0.0012</v>
      </c>
    </row>
    <row r="126" spans="1:104" ht="12.75">
      <c r="A126" s="168">
        <v>60</v>
      </c>
      <c r="B126" s="169" t="s">
        <v>263</v>
      </c>
      <c r="C126" s="170" t="s">
        <v>264</v>
      </c>
      <c r="D126" s="171" t="s">
        <v>122</v>
      </c>
      <c r="E126" s="172">
        <v>1</v>
      </c>
      <c r="F126" s="172">
        <v>0</v>
      </c>
      <c r="G126" s="173">
        <f t="shared" si="6"/>
        <v>0</v>
      </c>
      <c r="O126" s="167">
        <v>2</v>
      </c>
      <c r="AA126" s="145">
        <v>1</v>
      </c>
      <c r="AB126" s="145">
        <v>7</v>
      </c>
      <c r="AC126" s="145">
        <v>7</v>
      </c>
      <c r="AZ126" s="145">
        <v>2</v>
      </c>
      <c r="BA126" s="145">
        <f t="shared" si="7"/>
        <v>0</v>
      </c>
      <c r="BB126" s="145">
        <f t="shared" si="8"/>
        <v>0</v>
      </c>
      <c r="BC126" s="145">
        <f t="shared" si="9"/>
        <v>0</v>
      </c>
      <c r="BD126" s="145">
        <f t="shared" si="10"/>
        <v>0</v>
      </c>
      <c r="BE126" s="145">
        <f t="shared" si="11"/>
        <v>0</v>
      </c>
      <c r="CA126" s="174">
        <v>1</v>
      </c>
      <c r="CB126" s="174">
        <v>7</v>
      </c>
      <c r="CZ126" s="145">
        <v>0.00168</v>
      </c>
    </row>
    <row r="127" spans="1:104" ht="12.75">
      <c r="A127" s="168">
        <v>61</v>
      </c>
      <c r="B127" s="169" t="s">
        <v>265</v>
      </c>
      <c r="C127" s="170" t="s">
        <v>266</v>
      </c>
      <c r="D127" s="171" t="s">
        <v>122</v>
      </c>
      <c r="E127" s="172">
        <v>9</v>
      </c>
      <c r="F127" s="172">
        <v>0</v>
      </c>
      <c r="G127" s="173">
        <f t="shared" si="6"/>
        <v>0</v>
      </c>
      <c r="O127" s="167">
        <v>2</v>
      </c>
      <c r="AA127" s="145">
        <v>1</v>
      </c>
      <c r="AB127" s="145">
        <v>7</v>
      </c>
      <c r="AC127" s="145">
        <v>7</v>
      </c>
      <c r="AZ127" s="145">
        <v>2</v>
      </c>
      <c r="BA127" s="145">
        <f t="shared" si="7"/>
        <v>0</v>
      </c>
      <c r="BB127" s="145">
        <f t="shared" si="8"/>
        <v>0</v>
      </c>
      <c r="BC127" s="145">
        <f t="shared" si="9"/>
        <v>0</v>
      </c>
      <c r="BD127" s="145">
        <f t="shared" si="10"/>
        <v>0</v>
      </c>
      <c r="BE127" s="145">
        <f t="shared" si="11"/>
        <v>0</v>
      </c>
      <c r="CA127" s="174">
        <v>1</v>
      </c>
      <c r="CB127" s="174">
        <v>7</v>
      </c>
      <c r="CZ127" s="145">
        <v>0</v>
      </c>
    </row>
    <row r="128" spans="1:104" ht="12.75">
      <c r="A128" s="168">
        <v>62</v>
      </c>
      <c r="B128" s="169" t="s">
        <v>267</v>
      </c>
      <c r="C128" s="170" t="s">
        <v>268</v>
      </c>
      <c r="D128" s="171" t="s">
        <v>73</v>
      </c>
      <c r="E128" s="172">
        <v>1</v>
      </c>
      <c r="F128" s="172">
        <v>0</v>
      </c>
      <c r="G128" s="173">
        <f t="shared" si="6"/>
        <v>0</v>
      </c>
      <c r="O128" s="167">
        <v>2</v>
      </c>
      <c r="AA128" s="145">
        <v>12</v>
      </c>
      <c r="AB128" s="145">
        <v>0</v>
      </c>
      <c r="AC128" s="145">
        <v>56</v>
      </c>
      <c r="AZ128" s="145">
        <v>2</v>
      </c>
      <c r="BA128" s="145">
        <f t="shared" si="7"/>
        <v>0</v>
      </c>
      <c r="BB128" s="145">
        <f t="shared" si="8"/>
        <v>0</v>
      </c>
      <c r="BC128" s="145">
        <f t="shared" si="9"/>
        <v>0</v>
      </c>
      <c r="BD128" s="145">
        <f t="shared" si="10"/>
        <v>0</v>
      </c>
      <c r="BE128" s="145">
        <f t="shared" si="11"/>
        <v>0</v>
      </c>
      <c r="CA128" s="174">
        <v>12</v>
      </c>
      <c r="CB128" s="174">
        <v>0</v>
      </c>
      <c r="CZ128" s="145">
        <v>0</v>
      </c>
    </row>
    <row r="129" spans="1:104" ht="12.75">
      <c r="A129" s="168">
        <v>63</v>
      </c>
      <c r="B129" s="169" t="s">
        <v>269</v>
      </c>
      <c r="C129" s="170" t="s">
        <v>270</v>
      </c>
      <c r="D129" s="171" t="s">
        <v>122</v>
      </c>
      <c r="E129" s="172">
        <v>5</v>
      </c>
      <c r="F129" s="172">
        <v>0</v>
      </c>
      <c r="G129" s="173">
        <f t="shared" si="6"/>
        <v>0</v>
      </c>
      <c r="O129" s="167">
        <v>2</v>
      </c>
      <c r="AA129" s="145">
        <v>3</v>
      </c>
      <c r="AB129" s="145">
        <v>7</v>
      </c>
      <c r="AC129" s="145">
        <v>61143000</v>
      </c>
      <c r="AZ129" s="145">
        <v>2</v>
      </c>
      <c r="BA129" s="145">
        <f t="shared" si="7"/>
        <v>0</v>
      </c>
      <c r="BB129" s="145">
        <f t="shared" si="8"/>
        <v>0</v>
      </c>
      <c r="BC129" s="145">
        <f t="shared" si="9"/>
        <v>0</v>
      </c>
      <c r="BD129" s="145">
        <f t="shared" si="10"/>
        <v>0</v>
      </c>
      <c r="BE129" s="145">
        <f t="shared" si="11"/>
        <v>0</v>
      </c>
      <c r="CA129" s="174">
        <v>3</v>
      </c>
      <c r="CB129" s="174">
        <v>7</v>
      </c>
      <c r="CZ129" s="145">
        <v>0.0071</v>
      </c>
    </row>
    <row r="130" spans="1:104" ht="12.75">
      <c r="A130" s="168">
        <v>64</v>
      </c>
      <c r="B130" s="169" t="s">
        <v>271</v>
      </c>
      <c r="C130" s="170" t="s">
        <v>272</v>
      </c>
      <c r="D130" s="171" t="s">
        <v>122</v>
      </c>
      <c r="E130" s="172">
        <v>7</v>
      </c>
      <c r="F130" s="172">
        <v>0</v>
      </c>
      <c r="G130" s="173">
        <f t="shared" si="6"/>
        <v>0</v>
      </c>
      <c r="O130" s="167">
        <v>2</v>
      </c>
      <c r="AA130" s="145">
        <v>3</v>
      </c>
      <c r="AB130" s="145">
        <v>7</v>
      </c>
      <c r="AC130" s="145">
        <v>61143067</v>
      </c>
      <c r="AZ130" s="145">
        <v>2</v>
      </c>
      <c r="BA130" s="145">
        <f t="shared" si="7"/>
        <v>0</v>
      </c>
      <c r="BB130" s="145">
        <f t="shared" si="8"/>
        <v>0</v>
      </c>
      <c r="BC130" s="145">
        <f t="shared" si="9"/>
        <v>0</v>
      </c>
      <c r="BD130" s="145">
        <f t="shared" si="10"/>
        <v>0</v>
      </c>
      <c r="BE130" s="145">
        <f t="shared" si="11"/>
        <v>0</v>
      </c>
      <c r="CA130" s="174">
        <v>3</v>
      </c>
      <c r="CB130" s="174">
        <v>7</v>
      </c>
      <c r="CZ130" s="145">
        <v>0.0284</v>
      </c>
    </row>
    <row r="131" spans="1:104" ht="12.75">
      <c r="A131" s="168">
        <v>65</v>
      </c>
      <c r="B131" s="169" t="s">
        <v>273</v>
      </c>
      <c r="C131" s="170" t="s">
        <v>274</v>
      </c>
      <c r="D131" s="171" t="s">
        <v>122</v>
      </c>
      <c r="E131" s="172">
        <v>1</v>
      </c>
      <c r="F131" s="172">
        <v>0</v>
      </c>
      <c r="G131" s="173">
        <f t="shared" si="6"/>
        <v>0</v>
      </c>
      <c r="O131" s="167">
        <v>2</v>
      </c>
      <c r="AA131" s="145">
        <v>3</v>
      </c>
      <c r="AB131" s="145">
        <v>7</v>
      </c>
      <c r="AC131" s="145" t="s">
        <v>273</v>
      </c>
      <c r="AZ131" s="145">
        <v>2</v>
      </c>
      <c r="BA131" s="145">
        <f t="shared" si="7"/>
        <v>0</v>
      </c>
      <c r="BB131" s="145">
        <f t="shared" si="8"/>
        <v>0</v>
      </c>
      <c r="BC131" s="145">
        <f t="shared" si="9"/>
        <v>0</v>
      </c>
      <c r="BD131" s="145">
        <f t="shared" si="10"/>
        <v>0</v>
      </c>
      <c r="BE131" s="145">
        <f t="shared" si="11"/>
        <v>0</v>
      </c>
      <c r="CA131" s="174">
        <v>3</v>
      </c>
      <c r="CB131" s="174">
        <v>7</v>
      </c>
      <c r="CZ131" s="145">
        <v>0.044</v>
      </c>
    </row>
    <row r="132" spans="1:104" ht="12.75">
      <c r="A132" s="168">
        <v>66</v>
      </c>
      <c r="B132" s="169" t="s">
        <v>275</v>
      </c>
      <c r="C132" s="170" t="s">
        <v>276</v>
      </c>
      <c r="D132" s="171" t="s">
        <v>122</v>
      </c>
      <c r="E132" s="172">
        <v>5</v>
      </c>
      <c r="F132" s="172">
        <v>0</v>
      </c>
      <c r="G132" s="173">
        <f t="shared" si="6"/>
        <v>0</v>
      </c>
      <c r="O132" s="167">
        <v>2</v>
      </c>
      <c r="AA132" s="145">
        <v>3</v>
      </c>
      <c r="AB132" s="145">
        <v>7</v>
      </c>
      <c r="AC132" s="145">
        <v>61160132</v>
      </c>
      <c r="AZ132" s="145">
        <v>2</v>
      </c>
      <c r="BA132" s="145">
        <f t="shared" si="7"/>
        <v>0</v>
      </c>
      <c r="BB132" s="145">
        <f t="shared" si="8"/>
        <v>0</v>
      </c>
      <c r="BC132" s="145">
        <f t="shared" si="9"/>
        <v>0</v>
      </c>
      <c r="BD132" s="145">
        <f t="shared" si="10"/>
        <v>0</v>
      </c>
      <c r="BE132" s="145">
        <f t="shared" si="11"/>
        <v>0</v>
      </c>
      <c r="CA132" s="174">
        <v>3</v>
      </c>
      <c r="CB132" s="174">
        <v>7</v>
      </c>
      <c r="CZ132" s="145">
        <v>0.0138</v>
      </c>
    </row>
    <row r="133" spans="1:104" ht="12.75">
      <c r="A133" s="168">
        <v>67</v>
      </c>
      <c r="B133" s="169" t="s">
        <v>277</v>
      </c>
      <c r="C133" s="170" t="s">
        <v>278</v>
      </c>
      <c r="D133" s="171" t="s">
        <v>122</v>
      </c>
      <c r="E133" s="172">
        <v>4</v>
      </c>
      <c r="F133" s="172">
        <v>0</v>
      </c>
      <c r="G133" s="173">
        <f t="shared" si="6"/>
        <v>0</v>
      </c>
      <c r="O133" s="167">
        <v>2</v>
      </c>
      <c r="AA133" s="145">
        <v>3</v>
      </c>
      <c r="AB133" s="145">
        <v>7</v>
      </c>
      <c r="AC133" s="145">
        <v>61160192</v>
      </c>
      <c r="AZ133" s="145">
        <v>2</v>
      </c>
      <c r="BA133" s="145">
        <f t="shared" si="7"/>
        <v>0</v>
      </c>
      <c r="BB133" s="145">
        <f t="shared" si="8"/>
        <v>0</v>
      </c>
      <c r="BC133" s="145">
        <f t="shared" si="9"/>
        <v>0</v>
      </c>
      <c r="BD133" s="145">
        <f t="shared" si="10"/>
        <v>0</v>
      </c>
      <c r="BE133" s="145">
        <f t="shared" si="11"/>
        <v>0</v>
      </c>
      <c r="CA133" s="174">
        <v>3</v>
      </c>
      <c r="CB133" s="174">
        <v>7</v>
      </c>
      <c r="CZ133" s="145">
        <v>0.016</v>
      </c>
    </row>
    <row r="134" spans="1:104" ht="12.75">
      <c r="A134" s="168">
        <v>68</v>
      </c>
      <c r="B134" s="169" t="s">
        <v>279</v>
      </c>
      <c r="C134" s="170" t="s">
        <v>280</v>
      </c>
      <c r="D134" s="171" t="s">
        <v>61</v>
      </c>
      <c r="E134" s="172"/>
      <c r="F134" s="172">
        <v>0</v>
      </c>
      <c r="G134" s="173">
        <f t="shared" si="6"/>
        <v>0</v>
      </c>
      <c r="O134" s="167">
        <v>2</v>
      </c>
      <c r="AA134" s="145">
        <v>7</v>
      </c>
      <c r="AB134" s="145">
        <v>1002</v>
      </c>
      <c r="AC134" s="145">
        <v>5</v>
      </c>
      <c r="AZ134" s="145">
        <v>2</v>
      </c>
      <c r="BA134" s="145">
        <f t="shared" si="7"/>
        <v>0</v>
      </c>
      <c r="BB134" s="145">
        <f t="shared" si="8"/>
        <v>0</v>
      </c>
      <c r="BC134" s="145">
        <f t="shared" si="9"/>
        <v>0</v>
      </c>
      <c r="BD134" s="145">
        <f t="shared" si="10"/>
        <v>0</v>
      </c>
      <c r="BE134" s="145">
        <f t="shared" si="11"/>
        <v>0</v>
      </c>
      <c r="CA134" s="174">
        <v>7</v>
      </c>
      <c r="CB134" s="174">
        <v>1002</v>
      </c>
      <c r="CZ134" s="145">
        <v>0</v>
      </c>
    </row>
    <row r="135" spans="1:57" ht="12.75">
      <c r="A135" s="181"/>
      <c r="B135" s="182" t="s">
        <v>74</v>
      </c>
      <c r="C135" s="183" t="str">
        <f>CONCATENATE(B123," ",C123)</f>
        <v>766 Konstrukce truhlářské</v>
      </c>
      <c r="D135" s="184"/>
      <c r="E135" s="185"/>
      <c r="F135" s="186"/>
      <c r="G135" s="187">
        <f>SUM(G123:G134)</f>
        <v>0</v>
      </c>
      <c r="O135" s="167">
        <v>4</v>
      </c>
      <c r="BA135" s="188">
        <f>SUM(BA123:BA134)</f>
        <v>0</v>
      </c>
      <c r="BB135" s="188">
        <f>SUM(BB123:BB134)</f>
        <v>0</v>
      </c>
      <c r="BC135" s="188">
        <f>SUM(BC123:BC134)</f>
        <v>0</v>
      </c>
      <c r="BD135" s="188">
        <f>SUM(BD123:BD134)</f>
        <v>0</v>
      </c>
      <c r="BE135" s="188">
        <f>SUM(BE123:BE134)</f>
        <v>0</v>
      </c>
    </row>
    <row r="136" spans="1:15" ht="12.75">
      <c r="A136" s="160" t="s">
        <v>72</v>
      </c>
      <c r="B136" s="161" t="s">
        <v>281</v>
      </c>
      <c r="C136" s="162" t="s">
        <v>282</v>
      </c>
      <c r="D136" s="163"/>
      <c r="E136" s="164"/>
      <c r="F136" s="164"/>
      <c r="G136" s="165"/>
      <c r="H136" s="166"/>
      <c r="I136" s="166"/>
      <c r="O136" s="167">
        <v>1</v>
      </c>
    </row>
    <row r="137" spans="1:104" ht="22.5">
      <c r="A137" s="168">
        <v>69</v>
      </c>
      <c r="B137" s="169" t="s">
        <v>283</v>
      </c>
      <c r="C137" s="170" t="s">
        <v>284</v>
      </c>
      <c r="D137" s="171" t="s">
        <v>89</v>
      </c>
      <c r="E137" s="172">
        <v>23.86</v>
      </c>
      <c r="F137" s="172">
        <v>0</v>
      </c>
      <c r="G137" s="173">
        <f>E137*F137</f>
        <v>0</v>
      </c>
      <c r="O137" s="167">
        <v>2</v>
      </c>
      <c r="AA137" s="145">
        <v>2</v>
      </c>
      <c r="AB137" s="145">
        <v>7</v>
      </c>
      <c r="AC137" s="145">
        <v>7</v>
      </c>
      <c r="AZ137" s="145">
        <v>2</v>
      </c>
      <c r="BA137" s="145">
        <f>IF(AZ137=1,G137,0)</f>
        <v>0</v>
      </c>
      <c r="BB137" s="145">
        <f>IF(AZ137=2,G137,0)</f>
        <v>0</v>
      </c>
      <c r="BC137" s="145">
        <f>IF(AZ137=3,G137,0)</f>
        <v>0</v>
      </c>
      <c r="BD137" s="145">
        <f>IF(AZ137=4,G137,0)</f>
        <v>0</v>
      </c>
      <c r="BE137" s="145">
        <f>IF(AZ137=5,G137,0)</f>
        <v>0</v>
      </c>
      <c r="CA137" s="174">
        <v>2</v>
      </c>
      <c r="CB137" s="174">
        <v>7</v>
      </c>
      <c r="CZ137" s="145">
        <v>0.00361</v>
      </c>
    </row>
    <row r="138" spans="1:15" ht="12.75">
      <c r="A138" s="175"/>
      <c r="B138" s="177"/>
      <c r="C138" s="223" t="s">
        <v>285</v>
      </c>
      <c r="D138" s="224"/>
      <c r="E138" s="178">
        <v>23.86</v>
      </c>
      <c r="F138" s="179"/>
      <c r="G138" s="180"/>
      <c r="M138" s="176" t="s">
        <v>285</v>
      </c>
      <c r="O138" s="167"/>
    </row>
    <row r="139" spans="1:104" ht="22.5">
      <c r="A139" s="168">
        <v>70</v>
      </c>
      <c r="B139" s="169" t="s">
        <v>286</v>
      </c>
      <c r="C139" s="170" t="s">
        <v>287</v>
      </c>
      <c r="D139" s="171" t="s">
        <v>89</v>
      </c>
      <c r="E139" s="172">
        <v>17.44</v>
      </c>
      <c r="F139" s="172">
        <v>0</v>
      </c>
      <c r="G139" s="173">
        <f>E139*F139</f>
        <v>0</v>
      </c>
      <c r="O139" s="167">
        <v>2</v>
      </c>
      <c r="AA139" s="145">
        <v>2</v>
      </c>
      <c r="AB139" s="145">
        <v>7</v>
      </c>
      <c r="AC139" s="145">
        <v>7</v>
      </c>
      <c r="AZ139" s="145">
        <v>2</v>
      </c>
      <c r="BA139" s="145">
        <f>IF(AZ139=1,G139,0)</f>
        <v>0</v>
      </c>
      <c r="BB139" s="145">
        <f>IF(AZ139=2,G139,0)</f>
        <v>0</v>
      </c>
      <c r="BC139" s="145">
        <f>IF(AZ139=3,G139,0)</f>
        <v>0</v>
      </c>
      <c r="BD139" s="145">
        <f>IF(AZ139=4,G139,0)</f>
        <v>0</v>
      </c>
      <c r="BE139" s="145">
        <f>IF(AZ139=5,G139,0)</f>
        <v>0</v>
      </c>
      <c r="CA139" s="174">
        <v>2</v>
      </c>
      <c r="CB139" s="174">
        <v>7</v>
      </c>
      <c r="CZ139" s="145">
        <v>0.00436</v>
      </c>
    </row>
    <row r="140" spans="1:15" ht="12.75">
      <c r="A140" s="175"/>
      <c r="B140" s="177"/>
      <c r="C140" s="223" t="s">
        <v>288</v>
      </c>
      <c r="D140" s="224"/>
      <c r="E140" s="178">
        <v>17.44</v>
      </c>
      <c r="F140" s="179"/>
      <c r="G140" s="180"/>
      <c r="M140" s="176" t="s">
        <v>288</v>
      </c>
      <c r="O140" s="167"/>
    </row>
    <row r="141" spans="1:104" ht="12.75">
      <c r="A141" s="168">
        <v>71</v>
      </c>
      <c r="B141" s="169" t="s">
        <v>289</v>
      </c>
      <c r="C141" s="170" t="s">
        <v>290</v>
      </c>
      <c r="D141" s="171" t="s">
        <v>89</v>
      </c>
      <c r="E141" s="172">
        <v>18.312</v>
      </c>
      <c r="F141" s="172">
        <v>0</v>
      </c>
      <c r="G141" s="173">
        <f>E141*F141</f>
        <v>0</v>
      </c>
      <c r="O141" s="167">
        <v>2</v>
      </c>
      <c r="AA141" s="145">
        <v>3</v>
      </c>
      <c r="AB141" s="145">
        <v>7</v>
      </c>
      <c r="AC141" s="145">
        <v>59764210</v>
      </c>
      <c r="AZ141" s="145">
        <v>2</v>
      </c>
      <c r="BA141" s="145">
        <f>IF(AZ141=1,G141,0)</f>
        <v>0</v>
      </c>
      <c r="BB141" s="145">
        <f>IF(AZ141=2,G141,0)</f>
        <v>0</v>
      </c>
      <c r="BC141" s="145">
        <f>IF(AZ141=3,G141,0)</f>
        <v>0</v>
      </c>
      <c r="BD141" s="145">
        <f>IF(AZ141=4,G141,0)</f>
        <v>0</v>
      </c>
      <c r="BE141" s="145">
        <f>IF(AZ141=5,G141,0)</f>
        <v>0</v>
      </c>
      <c r="CA141" s="174">
        <v>3</v>
      </c>
      <c r="CB141" s="174">
        <v>7</v>
      </c>
      <c r="CZ141" s="145">
        <v>0.0192</v>
      </c>
    </row>
    <row r="142" spans="1:15" ht="12.75">
      <c r="A142" s="175"/>
      <c r="B142" s="177"/>
      <c r="C142" s="223" t="s">
        <v>291</v>
      </c>
      <c r="D142" s="224"/>
      <c r="E142" s="178">
        <v>18.312</v>
      </c>
      <c r="F142" s="179"/>
      <c r="G142" s="180"/>
      <c r="M142" s="176" t="s">
        <v>291</v>
      </c>
      <c r="O142" s="167"/>
    </row>
    <row r="143" spans="1:104" ht="12.75">
      <c r="A143" s="168">
        <v>72</v>
      </c>
      <c r="B143" s="169" t="s">
        <v>292</v>
      </c>
      <c r="C143" s="170" t="s">
        <v>293</v>
      </c>
      <c r="D143" s="171" t="s">
        <v>89</v>
      </c>
      <c r="E143" s="172">
        <v>24.948</v>
      </c>
      <c r="F143" s="172">
        <v>0</v>
      </c>
      <c r="G143" s="173">
        <f>E143*F143</f>
        <v>0</v>
      </c>
      <c r="O143" s="167">
        <v>2</v>
      </c>
      <c r="AA143" s="145">
        <v>3</v>
      </c>
      <c r="AB143" s="145">
        <v>7</v>
      </c>
      <c r="AC143" s="145">
        <v>59764230</v>
      </c>
      <c r="AZ143" s="145">
        <v>2</v>
      </c>
      <c r="BA143" s="145">
        <f>IF(AZ143=1,G143,0)</f>
        <v>0</v>
      </c>
      <c r="BB143" s="145">
        <f>IF(AZ143=2,G143,0)</f>
        <v>0</v>
      </c>
      <c r="BC143" s="145">
        <f>IF(AZ143=3,G143,0)</f>
        <v>0</v>
      </c>
      <c r="BD143" s="145">
        <f>IF(AZ143=4,G143,0)</f>
        <v>0</v>
      </c>
      <c r="BE143" s="145">
        <f>IF(AZ143=5,G143,0)</f>
        <v>0</v>
      </c>
      <c r="CA143" s="174">
        <v>3</v>
      </c>
      <c r="CB143" s="174">
        <v>7</v>
      </c>
      <c r="CZ143" s="145">
        <v>0.0192</v>
      </c>
    </row>
    <row r="144" spans="1:15" ht="12.75">
      <c r="A144" s="175"/>
      <c r="B144" s="177"/>
      <c r="C144" s="223" t="s">
        <v>294</v>
      </c>
      <c r="D144" s="224"/>
      <c r="E144" s="178">
        <v>24.948</v>
      </c>
      <c r="F144" s="179"/>
      <c r="G144" s="180"/>
      <c r="M144" s="176" t="s">
        <v>294</v>
      </c>
      <c r="O144" s="167"/>
    </row>
    <row r="145" spans="1:104" ht="12.75">
      <c r="A145" s="168">
        <v>73</v>
      </c>
      <c r="B145" s="169" t="s">
        <v>295</v>
      </c>
      <c r="C145" s="170" t="s">
        <v>296</v>
      </c>
      <c r="D145" s="171" t="s">
        <v>61</v>
      </c>
      <c r="E145" s="172"/>
      <c r="F145" s="172">
        <v>0</v>
      </c>
      <c r="G145" s="173">
        <f>E145*F145</f>
        <v>0</v>
      </c>
      <c r="O145" s="167">
        <v>2</v>
      </c>
      <c r="AA145" s="145">
        <v>7</v>
      </c>
      <c r="AB145" s="145">
        <v>1002</v>
      </c>
      <c r="AC145" s="145">
        <v>5</v>
      </c>
      <c r="AZ145" s="145">
        <v>2</v>
      </c>
      <c r="BA145" s="145">
        <f>IF(AZ145=1,G145,0)</f>
        <v>0</v>
      </c>
      <c r="BB145" s="145">
        <f>IF(AZ145=2,G145,0)</f>
        <v>0</v>
      </c>
      <c r="BC145" s="145">
        <f>IF(AZ145=3,G145,0)</f>
        <v>0</v>
      </c>
      <c r="BD145" s="145">
        <f>IF(AZ145=4,G145,0)</f>
        <v>0</v>
      </c>
      <c r="BE145" s="145">
        <f>IF(AZ145=5,G145,0)</f>
        <v>0</v>
      </c>
      <c r="CA145" s="174">
        <v>7</v>
      </c>
      <c r="CB145" s="174">
        <v>1002</v>
      </c>
      <c r="CZ145" s="145">
        <v>0</v>
      </c>
    </row>
    <row r="146" spans="1:57" ht="12.75">
      <c r="A146" s="181"/>
      <c r="B146" s="182" t="s">
        <v>74</v>
      </c>
      <c r="C146" s="183" t="str">
        <f>CONCATENATE(B136," ",C136)</f>
        <v>771 Podlahy z dlaždic a obklady</v>
      </c>
      <c r="D146" s="184"/>
      <c r="E146" s="185"/>
      <c r="F146" s="186"/>
      <c r="G146" s="187">
        <f>SUM(G136:G145)</f>
        <v>0</v>
      </c>
      <c r="O146" s="167">
        <v>4</v>
      </c>
      <c r="BA146" s="188">
        <f>SUM(BA136:BA145)</f>
        <v>0</v>
      </c>
      <c r="BB146" s="188">
        <f>SUM(BB136:BB145)</f>
        <v>0</v>
      </c>
      <c r="BC146" s="188">
        <f>SUM(BC136:BC145)</f>
        <v>0</v>
      </c>
      <c r="BD146" s="188">
        <f>SUM(BD136:BD145)</f>
        <v>0</v>
      </c>
      <c r="BE146" s="188">
        <f>SUM(BE136:BE145)</f>
        <v>0</v>
      </c>
    </row>
    <row r="147" spans="1:15" ht="12.75">
      <c r="A147" s="160" t="s">
        <v>72</v>
      </c>
      <c r="B147" s="161" t="s">
        <v>297</v>
      </c>
      <c r="C147" s="162" t="s">
        <v>298</v>
      </c>
      <c r="D147" s="163"/>
      <c r="E147" s="164"/>
      <c r="F147" s="164"/>
      <c r="G147" s="165"/>
      <c r="H147" s="166"/>
      <c r="I147" s="166"/>
      <c r="O147" s="167">
        <v>1</v>
      </c>
    </row>
    <row r="148" spans="1:104" ht="12.75">
      <c r="A148" s="168">
        <v>74</v>
      </c>
      <c r="B148" s="169" t="s">
        <v>299</v>
      </c>
      <c r="C148" s="170" t="s">
        <v>300</v>
      </c>
      <c r="D148" s="171" t="s">
        <v>89</v>
      </c>
      <c r="E148" s="172">
        <v>50</v>
      </c>
      <c r="F148" s="172">
        <v>0</v>
      </c>
      <c r="G148" s="173">
        <f>E148*F148</f>
        <v>0</v>
      </c>
      <c r="O148" s="167">
        <v>2</v>
      </c>
      <c r="AA148" s="145">
        <v>1</v>
      </c>
      <c r="AB148" s="145">
        <v>7</v>
      </c>
      <c r="AC148" s="145">
        <v>7</v>
      </c>
      <c r="AZ148" s="145">
        <v>2</v>
      </c>
      <c r="BA148" s="145">
        <f>IF(AZ148=1,G148,0)</f>
        <v>0</v>
      </c>
      <c r="BB148" s="145">
        <f>IF(AZ148=2,G148,0)</f>
        <v>0</v>
      </c>
      <c r="BC148" s="145">
        <f>IF(AZ148=3,G148,0)</f>
        <v>0</v>
      </c>
      <c r="BD148" s="145">
        <f>IF(AZ148=4,G148,0)</f>
        <v>0</v>
      </c>
      <c r="BE148" s="145">
        <f>IF(AZ148=5,G148,0)</f>
        <v>0</v>
      </c>
      <c r="CA148" s="174">
        <v>1</v>
      </c>
      <c r="CB148" s="174">
        <v>7</v>
      </c>
      <c r="CZ148" s="145">
        <v>0.00245</v>
      </c>
    </row>
    <row r="149" spans="1:104" ht="12.75">
      <c r="A149" s="168">
        <v>75</v>
      </c>
      <c r="B149" s="169" t="s">
        <v>301</v>
      </c>
      <c r="C149" s="170" t="s">
        <v>302</v>
      </c>
      <c r="D149" s="171" t="s">
        <v>61</v>
      </c>
      <c r="E149" s="172"/>
      <c r="F149" s="172">
        <v>0</v>
      </c>
      <c r="G149" s="173">
        <f>E149*F149</f>
        <v>0</v>
      </c>
      <c r="O149" s="167">
        <v>2</v>
      </c>
      <c r="AA149" s="145">
        <v>7</v>
      </c>
      <c r="AB149" s="145">
        <v>1002</v>
      </c>
      <c r="AC149" s="145">
        <v>5</v>
      </c>
      <c r="AZ149" s="145">
        <v>2</v>
      </c>
      <c r="BA149" s="145">
        <f>IF(AZ149=1,G149,0)</f>
        <v>0</v>
      </c>
      <c r="BB149" s="145">
        <f>IF(AZ149=2,G149,0)</f>
        <v>0</v>
      </c>
      <c r="BC149" s="145">
        <f>IF(AZ149=3,G149,0)</f>
        <v>0</v>
      </c>
      <c r="BD149" s="145">
        <f>IF(AZ149=4,G149,0)</f>
        <v>0</v>
      </c>
      <c r="BE149" s="145">
        <f>IF(AZ149=5,G149,0)</f>
        <v>0</v>
      </c>
      <c r="CA149" s="174">
        <v>7</v>
      </c>
      <c r="CB149" s="174">
        <v>1002</v>
      </c>
      <c r="CZ149" s="145">
        <v>0</v>
      </c>
    </row>
    <row r="150" spans="1:57" ht="12.75">
      <c r="A150" s="181"/>
      <c r="B150" s="182" t="s">
        <v>74</v>
      </c>
      <c r="C150" s="183" t="str">
        <f>CONCATENATE(B147," ",C147)</f>
        <v>777 Podlahy ze syntetických hmot</v>
      </c>
      <c r="D150" s="184"/>
      <c r="E150" s="185"/>
      <c r="F150" s="186"/>
      <c r="G150" s="187">
        <f>SUM(G147:G149)</f>
        <v>0</v>
      </c>
      <c r="O150" s="167">
        <v>4</v>
      </c>
      <c r="BA150" s="188">
        <f>SUM(BA147:BA149)</f>
        <v>0</v>
      </c>
      <c r="BB150" s="188">
        <f>SUM(BB147:BB149)</f>
        <v>0</v>
      </c>
      <c r="BC150" s="188">
        <f>SUM(BC147:BC149)</f>
        <v>0</v>
      </c>
      <c r="BD150" s="188">
        <f>SUM(BD147:BD149)</f>
        <v>0</v>
      </c>
      <c r="BE150" s="188">
        <f>SUM(BE147:BE149)</f>
        <v>0</v>
      </c>
    </row>
    <row r="151" spans="1:15" ht="12.75">
      <c r="A151" s="160" t="s">
        <v>72</v>
      </c>
      <c r="B151" s="161" t="s">
        <v>303</v>
      </c>
      <c r="C151" s="162" t="s">
        <v>304</v>
      </c>
      <c r="D151" s="163"/>
      <c r="E151" s="164"/>
      <c r="F151" s="164"/>
      <c r="G151" s="165"/>
      <c r="H151" s="166"/>
      <c r="I151" s="166"/>
      <c r="O151" s="167">
        <v>1</v>
      </c>
    </row>
    <row r="152" spans="1:104" ht="22.5">
      <c r="A152" s="168">
        <v>76</v>
      </c>
      <c r="B152" s="169" t="s">
        <v>305</v>
      </c>
      <c r="C152" s="170" t="s">
        <v>306</v>
      </c>
      <c r="D152" s="171" t="s">
        <v>89</v>
      </c>
      <c r="E152" s="172">
        <v>38.4</v>
      </c>
      <c r="F152" s="172">
        <v>0</v>
      </c>
      <c r="G152" s="173">
        <f>E152*F152</f>
        <v>0</v>
      </c>
      <c r="O152" s="167">
        <v>2</v>
      </c>
      <c r="AA152" s="145">
        <v>2</v>
      </c>
      <c r="AB152" s="145">
        <v>7</v>
      </c>
      <c r="AC152" s="145">
        <v>7</v>
      </c>
      <c r="AZ152" s="145">
        <v>2</v>
      </c>
      <c r="BA152" s="145">
        <f>IF(AZ152=1,G152,0)</f>
        <v>0</v>
      </c>
      <c r="BB152" s="145">
        <f>IF(AZ152=2,G152,0)</f>
        <v>0</v>
      </c>
      <c r="BC152" s="145">
        <f>IF(AZ152=3,G152,0)</f>
        <v>0</v>
      </c>
      <c r="BD152" s="145">
        <f>IF(AZ152=4,G152,0)</f>
        <v>0</v>
      </c>
      <c r="BE152" s="145">
        <f>IF(AZ152=5,G152,0)</f>
        <v>0</v>
      </c>
      <c r="CA152" s="174">
        <v>2</v>
      </c>
      <c r="CB152" s="174">
        <v>7</v>
      </c>
      <c r="CZ152" s="145">
        <v>0.00319</v>
      </c>
    </row>
    <row r="153" spans="1:15" ht="12.75">
      <c r="A153" s="175"/>
      <c r="B153" s="177"/>
      <c r="C153" s="223" t="s">
        <v>307</v>
      </c>
      <c r="D153" s="224"/>
      <c r="E153" s="178">
        <v>38.4</v>
      </c>
      <c r="F153" s="179"/>
      <c r="G153" s="180"/>
      <c r="M153" s="176" t="s">
        <v>307</v>
      </c>
      <c r="O153" s="167"/>
    </row>
    <row r="154" spans="1:104" ht="12.75">
      <c r="A154" s="168">
        <v>77</v>
      </c>
      <c r="B154" s="169" t="s">
        <v>308</v>
      </c>
      <c r="C154" s="170" t="s">
        <v>309</v>
      </c>
      <c r="D154" s="171" t="s">
        <v>89</v>
      </c>
      <c r="E154" s="172">
        <v>40.32</v>
      </c>
      <c r="F154" s="172">
        <v>0</v>
      </c>
      <c r="G154" s="173">
        <f>E154*F154</f>
        <v>0</v>
      </c>
      <c r="O154" s="167">
        <v>2</v>
      </c>
      <c r="AA154" s="145">
        <v>3</v>
      </c>
      <c r="AB154" s="145">
        <v>7</v>
      </c>
      <c r="AC154" s="145">
        <v>597623082</v>
      </c>
      <c r="AZ154" s="145">
        <v>2</v>
      </c>
      <c r="BA154" s="145">
        <f>IF(AZ154=1,G154,0)</f>
        <v>0</v>
      </c>
      <c r="BB154" s="145">
        <f>IF(AZ154=2,G154,0)</f>
        <v>0</v>
      </c>
      <c r="BC154" s="145">
        <f>IF(AZ154=3,G154,0)</f>
        <v>0</v>
      </c>
      <c r="BD154" s="145">
        <f>IF(AZ154=4,G154,0)</f>
        <v>0</v>
      </c>
      <c r="BE154" s="145">
        <f>IF(AZ154=5,G154,0)</f>
        <v>0</v>
      </c>
      <c r="CA154" s="174">
        <v>3</v>
      </c>
      <c r="CB154" s="174">
        <v>7</v>
      </c>
      <c r="CZ154" s="145">
        <v>0.0142</v>
      </c>
    </row>
    <row r="155" spans="1:15" ht="12.75">
      <c r="A155" s="175"/>
      <c r="B155" s="177"/>
      <c r="C155" s="223" t="s">
        <v>310</v>
      </c>
      <c r="D155" s="224"/>
      <c r="E155" s="178">
        <v>40.32</v>
      </c>
      <c r="F155" s="179"/>
      <c r="G155" s="180"/>
      <c r="M155" s="176" t="s">
        <v>310</v>
      </c>
      <c r="O155" s="167"/>
    </row>
    <row r="156" spans="1:104" ht="12.75">
      <c r="A156" s="168">
        <v>78</v>
      </c>
      <c r="B156" s="169" t="s">
        <v>311</v>
      </c>
      <c r="C156" s="170" t="s">
        <v>312</v>
      </c>
      <c r="D156" s="171" t="s">
        <v>61</v>
      </c>
      <c r="E156" s="172"/>
      <c r="F156" s="172">
        <v>0</v>
      </c>
      <c r="G156" s="173">
        <f>E156*F156</f>
        <v>0</v>
      </c>
      <c r="O156" s="167">
        <v>2</v>
      </c>
      <c r="AA156" s="145">
        <v>7</v>
      </c>
      <c r="AB156" s="145">
        <v>1002</v>
      </c>
      <c r="AC156" s="145">
        <v>5</v>
      </c>
      <c r="AZ156" s="145">
        <v>2</v>
      </c>
      <c r="BA156" s="145">
        <f>IF(AZ156=1,G156,0)</f>
        <v>0</v>
      </c>
      <c r="BB156" s="145">
        <f>IF(AZ156=2,G156,0)</f>
        <v>0</v>
      </c>
      <c r="BC156" s="145">
        <f>IF(AZ156=3,G156,0)</f>
        <v>0</v>
      </c>
      <c r="BD156" s="145">
        <f>IF(AZ156=4,G156,0)</f>
        <v>0</v>
      </c>
      <c r="BE156" s="145">
        <f>IF(AZ156=5,G156,0)</f>
        <v>0</v>
      </c>
      <c r="CA156" s="174">
        <v>7</v>
      </c>
      <c r="CB156" s="174">
        <v>1002</v>
      </c>
      <c r="CZ156" s="145">
        <v>0</v>
      </c>
    </row>
    <row r="157" spans="1:57" ht="12.75">
      <c r="A157" s="181"/>
      <c r="B157" s="182" t="s">
        <v>74</v>
      </c>
      <c r="C157" s="183" t="str">
        <f>CONCATENATE(B151," ",C151)</f>
        <v>781 Obklady keramické</v>
      </c>
      <c r="D157" s="184"/>
      <c r="E157" s="185"/>
      <c r="F157" s="186"/>
      <c r="G157" s="187">
        <f>SUM(G151:G156)</f>
        <v>0</v>
      </c>
      <c r="O157" s="167">
        <v>4</v>
      </c>
      <c r="BA157" s="188">
        <f>SUM(BA151:BA156)</f>
        <v>0</v>
      </c>
      <c r="BB157" s="188">
        <f>SUM(BB151:BB156)</f>
        <v>0</v>
      </c>
      <c r="BC157" s="188">
        <f>SUM(BC151:BC156)</f>
        <v>0</v>
      </c>
      <c r="BD157" s="188">
        <f>SUM(BD151:BD156)</f>
        <v>0</v>
      </c>
      <c r="BE157" s="188">
        <f>SUM(BE151:BE156)</f>
        <v>0</v>
      </c>
    </row>
    <row r="158" spans="1:15" ht="12.75">
      <c r="A158" s="160" t="s">
        <v>72</v>
      </c>
      <c r="B158" s="161" t="s">
        <v>313</v>
      </c>
      <c r="C158" s="162" t="s">
        <v>314</v>
      </c>
      <c r="D158" s="163"/>
      <c r="E158" s="164"/>
      <c r="F158" s="164"/>
      <c r="G158" s="165"/>
      <c r="H158" s="166"/>
      <c r="I158" s="166"/>
      <c r="O158" s="167">
        <v>1</v>
      </c>
    </row>
    <row r="159" spans="1:104" ht="12.75">
      <c r="A159" s="168">
        <v>79</v>
      </c>
      <c r="B159" s="169" t="s">
        <v>315</v>
      </c>
      <c r="C159" s="170" t="s">
        <v>316</v>
      </c>
      <c r="D159" s="171" t="s">
        <v>89</v>
      </c>
      <c r="E159" s="172">
        <v>24.1</v>
      </c>
      <c r="F159" s="172">
        <v>0</v>
      </c>
      <c r="G159" s="173">
        <f>E159*F159</f>
        <v>0</v>
      </c>
      <c r="O159" s="167">
        <v>2</v>
      </c>
      <c r="AA159" s="145">
        <v>1</v>
      </c>
      <c r="AB159" s="145">
        <v>7</v>
      </c>
      <c r="AC159" s="145">
        <v>7</v>
      </c>
      <c r="AZ159" s="145">
        <v>2</v>
      </c>
      <c r="BA159" s="145">
        <f>IF(AZ159=1,G159,0)</f>
        <v>0</v>
      </c>
      <c r="BB159" s="145">
        <f>IF(AZ159=2,G159,0)</f>
        <v>0</v>
      </c>
      <c r="BC159" s="145">
        <f>IF(AZ159=3,G159,0)</f>
        <v>0</v>
      </c>
      <c r="BD159" s="145">
        <f>IF(AZ159=4,G159,0)</f>
        <v>0</v>
      </c>
      <c r="BE159" s="145">
        <f>IF(AZ159=5,G159,0)</f>
        <v>0</v>
      </c>
      <c r="CA159" s="174">
        <v>1</v>
      </c>
      <c r="CB159" s="174">
        <v>7</v>
      </c>
      <c r="CZ159" s="145">
        <v>0.0008</v>
      </c>
    </row>
    <row r="160" spans="1:15" ht="12.75">
      <c r="A160" s="175"/>
      <c r="B160" s="177"/>
      <c r="C160" s="223" t="s">
        <v>317</v>
      </c>
      <c r="D160" s="224"/>
      <c r="E160" s="178">
        <v>24.1</v>
      </c>
      <c r="F160" s="179"/>
      <c r="G160" s="180"/>
      <c r="M160" s="176" t="s">
        <v>317</v>
      </c>
      <c r="O160" s="167"/>
    </row>
    <row r="161" spans="1:57" ht="12.75">
      <c r="A161" s="181"/>
      <c r="B161" s="182" t="s">
        <v>74</v>
      </c>
      <c r="C161" s="183" t="str">
        <f>CONCATENATE(B158," ",C158)</f>
        <v>783 Nátěry</v>
      </c>
      <c r="D161" s="184"/>
      <c r="E161" s="185"/>
      <c r="F161" s="186"/>
      <c r="G161" s="187">
        <f>SUM(G158:G160)</f>
        <v>0</v>
      </c>
      <c r="O161" s="167">
        <v>4</v>
      </c>
      <c r="BA161" s="188">
        <f>SUM(BA158:BA160)</f>
        <v>0</v>
      </c>
      <c r="BB161" s="188">
        <f>SUM(BB158:BB160)</f>
        <v>0</v>
      </c>
      <c r="BC161" s="188">
        <f>SUM(BC158:BC160)</f>
        <v>0</v>
      </c>
      <c r="BD161" s="188">
        <f>SUM(BD158:BD160)</f>
        <v>0</v>
      </c>
      <c r="BE161" s="188">
        <f>SUM(BE158:BE160)</f>
        <v>0</v>
      </c>
    </row>
    <row r="162" spans="1:15" ht="12.75">
      <c r="A162" s="160" t="s">
        <v>72</v>
      </c>
      <c r="B162" s="161" t="s">
        <v>318</v>
      </c>
      <c r="C162" s="162" t="s">
        <v>319</v>
      </c>
      <c r="D162" s="163"/>
      <c r="E162" s="164"/>
      <c r="F162" s="164"/>
      <c r="G162" s="165"/>
      <c r="H162" s="166"/>
      <c r="I162" s="166"/>
      <c r="O162" s="167">
        <v>1</v>
      </c>
    </row>
    <row r="163" spans="1:104" ht="12.75">
      <c r="A163" s="168">
        <v>80</v>
      </c>
      <c r="B163" s="169" t="s">
        <v>320</v>
      </c>
      <c r="C163" s="170" t="s">
        <v>321</v>
      </c>
      <c r="D163" s="171" t="s">
        <v>89</v>
      </c>
      <c r="E163" s="172">
        <v>264.42</v>
      </c>
      <c r="F163" s="172">
        <v>0</v>
      </c>
      <c r="G163" s="173">
        <f>E163*F163</f>
        <v>0</v>
      </c>
      <c r="O163" s="167">
        <v>2</v>
      </c>
      <c r="AA163" s="145">
        <v>1</v>
      </c>
      <c r="AB163" s="145">
        <v>7</v>
      </c>
      <c r="AC163" s="145">
        <v>7</v>
      </c>
      <c r="AZ163" s="145">
        <v>2</v>
      </c>
      <c r="BA163" s="145">
        <f>IF(AZ163=1,G163,0)</f>
        <v>0</v>
      </c>
      <c r="BB163" s="145">
        <f>IF(AZ163=2,G163,0)</f>
        <v>0</v>
      </c>
      <c r="BC163" s="145">
        <f>IF(AZ163=3,G163,0)</f>
        <v>0</v>
      </c>
      <c r="BD163" s="145">
        <f>IF(AZ163=4,G163,0)</f>
        <v>0</v>
      </c>
      <c r="BE163" s="145">
        <f>IF(AZ163=5,G163,0)</f>
        <v>0</v>
      </c>
      <c r="CA163" s="174">
        <v>1</v>
      </c>
      <c r="CB163" s="174">
        <v>7</v>
      </c>
      <c r="CZ163" s="145">
        <v>0.0001</v>
      </c>
    </row>
    <row r="164" spans="1:104" ht="12.75">
      <c r="A164" s="168">
        <v>81</v>
      </c>
      <c r="B164" s="169" t="s">
        <v>322</v>
      </c>
      <c r="C164" s="170" t="s">
        <v>323</v>
      </c>
      <c r="D164" s="171" t="s">
        <v>89</v>
      </c>
      <c r="E164" s="172">
        <v>264.42</v>
      </c>
      <c r="F164" s="172">
        <v>0</v>
      </c>
      <c r="G164" s="173">
        <f>E164*F164</f>
        <v>0</v>
      </c>
      <c r="O164" s="167">
        <v>2</v>
      </c>
      <c r="AA164" s="145">
        <v>1</v>
      </c>
      <c r="AB164" s="145">
        <v>7</v>
      </c>
      <c r="AC164" s="145">
        <v>7</v>
      </c>
      <c r="AZ164" s="145">
        <v>2</v>
      </c>
      <c r="BA164" s="145">
        <f>IF(AZ164=1,G164,0)</f>
        <v>0</v>
      </c>
      <c r="BB164" s="145">
        <f>IF(AZ164=2,G164,0)</f>
        <v>0</v>
      </c>
      <c r="BC164" s="145">
        <f>IF(AZ164=3,G164,0)</f>
        <v>0</v>
      </c>
      <c r="BD164" s="145">
        <f>IF(AZ164=4,G164,0)</f>
        <v>0</v>
      </c>
      <c r="BE164" s="145">
        <f>IF(AZ164=5,G164,0)</f>
        <v>0</v>
      </c>
      <c r="CA164" s="174">
        <v>1</v>
      </c>
      <c r="CB164" s="174">
        <v>7</v>
      </c>
      <c r="CZ164" s="145">
        <v>0.00031</v>
      </c>
    </row>
    <row r="165" spans="1:15" ht="12.75">
      <c r="A165" s="175"/>
      <c r="B165" s="177"/>
      <c r="C165" s="223" t="s">
        <v>324</v>
      </c>
      <c r="D165" s="224"/>
      <c r="E165" s="178">
        <v>302.82</v>
      </c>
      <c r="F165" s="179"/>
      <c r="G165" s="180"/>
      <c r="M165" s="176" t="s">
        <v>324</v>
      </c>
      <c r="O165" s="167"/>
    </row>
    <row r="166" spans="1:15" ht="12.75">
      <c r="A166" s="175"/>
      <c r="B166" s="177"/>
      <c r="C166" s="223" t="s">
        <v>325</v>
      </c>
      <c r="D166" s="224"/>
      <c r="E166" s="178">
        <v>-38.4</v>
      </c>
      <c r="F166" s="179"/>
      <c r="G166" s="180"/>
      <c r="M166" s="176" t="s">
        <v>325</v>
      </c>
      <c r="O166" s="167"/>
    </row>
    <row r="167" spans="1:57" ht="12.75">
      <c r="A167" s="181"/>
      <c r="B167" s="182" t="s">
        <v>74</v>
      </c>
      <c r="C167" s="183" t="str">
        <f>CONCATENATE(B162," ",C162)</f>
        <v>784 Malby</v>
      </c>
      <c r="D167" s="184"/>
      <c r="E167" s="185"/>
      <c r="F167" s="186"/>
      <c r="G167" s="187">
        <f>SUM(G162:G166)</f>
        <v>0</v>
      </c>
      <c r="O167" s="167">
        <v>4</v>
      </c>
      <c r="BA167" s="188">
        <f>SUM(BA162:BA166)</f>
        <v>0</v>
      </c>
      <c r="BB167" s="188">
        <f>SUM(BB162:BB166)</f>
        <v>0</v>
      </c>
      <c r="BC167" s="188">
        <f>SUM(BC162:BC166)</f>
        <v>0</v>
      </c>
      <c r="BD167" s="188">
        <f>SUM(BD162:BD166)</f>
        <v>0</v>
      </c>
      <c r="BE167" s="188">
        <f>SUM(BE162:BE166)</f>
        <v>0</v>
      </c>
    </row>
    <row r="168" spans="1:15" ht="12.75">
      <c r="A168" s="160" t="s">
        <v>72</v>
      </c>
      <c r="B168" s="161" t="s">
        <v>326</v>
      </c>
      <c r="C168" s="162" t="s">
        <v>327</v>
      </c>
      <c r="D168" s="163"/>
      <c r="E168" s="164"/>
      <c r="F168" s="164"/>
      <c r="G168" s="165"/>
      <c r="H168" s="166"/>
      <c r="I168" s="166"/>
      <c r="O168" s="167">
        <v>1</v>
      </c>
    </row>
    <row r="169" spans="1:104" ht="12.75">
      <c r="A169" s="168">
        <v>82</v>
      </c>
      <c r="B169" s="169" t="s">
        <v>328</v>
      </c>
      <c r="C169" s="170" t="s">
        <v>329</v>
      </c>
      <c r="D169" s="171" t="s">
        <v>196</v>
      </c>
      <c r="E169" s="172">
        <v>11.7254375</v>
      </c>
      <c r="F169" s="172">
        <v>0</v>
      </c>
      <c r="G169" s="173">
        <f>E169*F169</f>
        <v>0</v>
      </c>
      <c r="O169" s="167">
        <v>2</v>
      </c>
      <c r="AA169" s="145">
        <v>8</v>
      </c>
      <c r="AB169" s="145">
        <v>0</v>
      </c>
      <c r="AC169" s="145">
        <v>3</v>
      </c>
      <c r="AZ169" s="145">
        <v>1</v>
      </c>
      <c r="BA169" s="145">
        <f>IF(AZ169=1,G169,0)</f>
        <v>0</v>
      </c>
      <c r="BB169" s="145">
        <f>IF(AZ169=2,G169,0)</f>
        <v>0</v>
      </c>
      <c r="BC169" s="145">
        <f>IF(AZ169=3,G169,0)</f>
        <v>0</v>
      </c>
      <c r="BD169" s="145">
        <f>IF(AZ169=4,G169,0)</f>
        <v>0</v>
      </c>
      <c r="BE169" s="145">
        <f>IF(AZ169=5,G169,0)</f>
        <v>0</v>
      </c>
      <c r="CA169" s="174">
        <v>8</v>
      </c>
      <c r="CB169" s="174">
        <v>0</v>
      </c>
      <c r="CZ169" s="145">
        <v>0</v>
      </c>
    </row>
    <row r="170" spans="1:104" ht="12.75">
      <c r="A170" s="168">
        <v>83</v>
      </c>
      <c r="B170" s="169" t="s">
        <v>330</v>
      </c>
      <c r="C170" s="170" t="s">
        <v>331</v>
      </c>
      <c r="D170" s="171" t="s">
        <v>196</v>
      </c>
      <c r="E170" s="172">
        <v>23.450875</v>
      </c>
      <c r="F170" s="172">
        <v>0</v>
      </c>
      <c r="G170" s="173">
        <f>E170*F170</f>
        <v>0</v>
      </c>
      <c r="O170" s="167">
        <v>2</v>
      </c>
      <c r="AA170" s="145">
        <v>8</v>
      </c>
      <c r="AB170" s="145">
        <v>0</v>
      </c>
      <c r="AC170" s="145">
        <v>3</v>
      </c>
      <c r="AZ170" s="145">
        <v>1</v>
      </c>
      <c r="BA170" s="145">
        <f>IF(AZ170=1,G170,0)</f>
        <v>0</v>
      </c>
      <c r="BB170" s="145">
        <f>IF(AZ170=2,G170,0)</f>
        <v>0</v>
      </c>
      <c r="BC170" s="145">
        <f>IF(AZ170=3,G170,0)</f>
        <v>0</v>
      </c>
      <c r="BD170" s="145">
        <f>IF(AZ170=4,G170,0)</f>
        <v>0</v>
      </c>
      <c r="BE170" s="145">
        <f>IF(AZ170=5,G170,0)</f>
        <v>0</v>
      </c>
      <c r="CA170" s="174">
        <v>8</v>
      </c>
      <c r="CB170" s="174">
        <v>0</v>
      </c>
      <c r="CZ170" s="145">
        <v>0</v>
      </c>
    </row>
    <row r="171" spans="1:104" ht="12.75">
      <c r="A171" s="168">
        <v>84</v>
      </c>
      <c r="B171" s="169" t="s">
        <v>332</v>
      </c>
      <c r="C171" s="170" t="s">
        <v>333</v>
      </c>
      <c r="D171" s="171" t="s">
        <v>196</v>
      </c>
      <c r="E171" s="172">
        <v>11.7254375</v>
      </c>
      <c r="F171" s="172">
        <v>0</v>
      </c>
      <c r="G171" s="173">
        <f>E171*F171</f>
        <v>0</v>
      </c>
      <c r="O171" s="167">
        <v>2</v>
      </c>
      <c r="AA171" s="145">
        <v>8</v>
      </c>
      <c r="AB171" s="145">
        <v>0</v>
      </c>
      <c r="AC171" s="145">
        <v>3</v>
      </c>
      <c r="AZ171" s="145">
        <v>1</v>
      </c>
      <c r="BA171" s="145">
        <f>IF(AZ171=1,G171,0)</f>
        <v>0</v>
      </c>
      <c r="BB171" s="145">
        <f>IF(AZ171=2,G171,0)</f>
        <v>0</v>
      </c>
      <c r="BC171" s="145">
        <f>IF(AZ171=3,G171,0)</f>
        <v>0</v>
      </c>
      <c r="BD171" s="145">
        <f>IF(AZ171=4,G171,0)</f>
        <v>0</v>
      </c>
      <c r="BE171" s="145">
        <f>IF(AZ171=5,G171,0)</f>
        <v>0</v>
      </c>
      <c r="CA171" s="174">
        <v>8</v>
      </c>
      <c r="CB171" s="174">
        <v>0</v>
      </c>
      <c r="CZ171" s="145">
        <v>0</v>
      </c>
    </row>
    <row r="172" spans="1:104" ht="12.75">
      <c r="A172" s="168">
        <v>85</v>
      </c>
      <c r="B172" s="169" t="s">
        <v>334</v>
      </c>
      <c r="C172" s="170" t="s">
        <v>335</v>
      </c>
      <c r="D172" s="171" t="s">
        <v>196</v>
      </c>
      <c r="E172" s="172">
        <v>11.7254375</v>
      </c>
      <c r="F172" s="172">
        <v>0</v>
      </c>
      <c r="G172" s="173">
        <f>E172*F172</f>
        <v>0</v>
      </c>
      <c r="O172" s="167">
        <v>2</v>
      </c>
      <c r="AA172" s="145">
        <v>8</v>
      </c>
      <c r="AB172" s="145">
        <v>0</v>
      </c>
      <c r="AC172" s="145">
        <v>3</v>
      </c>
      <c r="AZ172" s="145">
        <v>1</v>
      </c>
      <c r="BA172" s="145">
        <f>IF(AZ172=1,G172,0)</f>
        <v>0</v>
      </c>
      <c r="BB172" s="145">
        <f>IF(AZ172=2,G172,0)</f>
        <v>0</v>
      </c>
      <c r="BC172" s="145">
        <f>IF(AZ172=3,G172,0)</f>
        <v>0</v>
      </c>
      <c r="BD172" s="145">
        <f>IF(AZ172=4,G172,0)</f>
        <v>0</v>
      </c>
      <c r="BE172" s="145">
        <f>IF(AZ172=5,G172,0)</f>
        <v>0</v>
      </c>
      <c r="CA172" s="174">
        <v>8</v>
      </c>
      <c r="CB172" s="174">
        <v>0</v>
      </c>
      <c r="CZ172" s="145">
        <v>0</v>
      </c>
    </row>
    <row r="173" spans="1:57" ht="12.75">
      <c r="A173" s="181"/>
      <c r="B173" s="182" t="s">
        <v>74</v>
      </c>
      <c r="C173" s="183" t="str">
        <f>CONCATENATE(B168," ",C168)</f>
        <v>D96 Přesuny suti a vybouraných hmot</v>
      </c>
      <c r="D173" s="184"/>
      <c r="E173" s="185"/>
      <c r="F173" s="186"/>
      <c r="G173" s="187">
        <f>SUM(G168:G172)</f>
        <v>0</v>
      </c>
      <c r="O173" s="167">
        <v>4</v>
      </c>
      <c r="BA173" s="188">
        <f>SUM(BA168:BA172)</f>
        <v>0</v>
      </c>
      <c r="BB173" s="188">
        <f>SUM(BB168:BB172)</f>
        <v>0</v>
      </c>
      <c r="BC173" s="188">
        <f>SUM(BC168:BC172)</f>
        <v>0</v>
      </c>
      <c r="BD173" s="188">
        <f>SUM(BD168:BD172)</f>
        <v>0</v>
      </c>
      <c r="BE173" s="188">
        <f>SUM(BE168:BE172)</f>
        <v>0</v>
      </c>
    </row>
    <row r="174" ht="12.75">
      <c r="E174" s="145"/>
    </row>
    <row r="175" ht="12.75">
      <c r="E175" s="145"/>
    </row>
    <row r="176" ht="12.75">
      <c r="E176" s="145"/>
    </row>
    <row r="177" ht="12.75">
      <c r="E177" s="145"/>
    </row>
    <row r="178" ht="12.75">
      <c r="E178" s="145"/>
    </row>
    <row r="179" ht="12.75">
      <c r="E179" s="145"/>
    </row>
    <row r="180" ht="12.75">
      <c r="E180" s="145"/>
    </row>
    <row r="181" ht="12.75">
      <c r="E181" s="145"/>
    </row>
    <row r="182" ht="12.75">
      <c r="E182" s="145"/>
    </row>
    <row r="183" ht="12.75">
      <c r="E183" s="145"/>
    </row>
    <row r="184" ht="12.75">
      <c r="E184" s="145"/>
    </row>
    <row r="185" ht="12.75">
      <c r="E185" s="145"/>
    </row>
    <row r="186" ht="12.75">
      <c r="E186" s="145"/>
    </row>
    <row r="187" ht="12.75">
      <c r="E187" s="145"/>
    </row>
    <row r="188" ht="12.75">
      <c r="E188" s="145"/>
    </row>
    <row r="189" ht="12.75">
      <c r="E189" s="145"/>
    </row>
    <row r="190" ht="12.75">
      <c r="E190" s="145"/>
    </row>
    <row r="191" ht="12.75">
      <c r="E191" s="145"/>
    </row>
    <row r="192" ht="12.75">
      <c r="E192" s="145"/>
    </row>
    <row r="193" ht="12.75">
      <c r="E193" s="145"/>
    </row>
    <row r="194" ht="12.75">
      <c r="E194" s="145"/>
    </row>
    <row r="195" ht="12.75">
      <c r="E195" s="145"/>
    </row>
    <row r="196" ht="12.75">
      <c r="E196" s="145"/>
    </row>
    <row r="197" spans="1:7" ht="12.75">
      <c r="A197" s="189"/>
      <c r="B197" s="189"/>
      <c r="C197" s="189"/>
      <c r="D197" s="189"/>
      <c r="E197" s="189"/>
      <c r="F197" s="189"/>
      <c r="G197" s="189"/>
    </row>
    <row r="198" spans="1:7" ht="12.75">
      <c r="A198" s="189"/>
      <c r="B198" s="189"/>
      <c r="C198" s="189"/>
      <c r="D198" s="189"/>
      <c r="E198" s="189"/>
      <c r="F198" s="189"/>
      <c r="G198" s="189"/>
    </row>
    <row r="199" spans="1:7" ht="12.75">
      <c r="A199" s="189"/>
      <c r="B199" s="189"/>
      <c r="C199" s="189"/>
      <c r="D199" s="189"/>
      <c r="E199" s="189"/>
      <c r="F199" s="189"/>
      <c r="G199" s="189"/>
    </row>
    <row r="200" spans="1:7" ht="12.75">
      <c r="A200" s="189"/>
      <c r="B200" s="189"/>
      <c r="C200" s="189"/>
      <c r="D200" s="189"/>
      <c r="E200" s="189"/>
      <c r="F200" s="189"/>
      <c r="G200" s="189"/>
    </row>
    <row r="201" ht="12.75">
      <c r="E201" s="145"/>
    </row>
    <row r="202" ht="12.75">
      <c r="E202" s="145"/>
    </row>
    <row r="203" ht="12.75">
      <c r="E203" s="145"/>
    </row>
    <row r="204" ht="12.75">
      <c r="E204" s="145"/>
    </row>
    <row r="205" ht="12.75">
      <c r="E205" s="145"/>
    </row>
    <row r="206" ht="12.75">
      <c r="E206" s="145"/>
    </row>
    <row r="207" ht="12.75">
      <c r="E207" s="145"/>
    </row>
    <row r="208" ht="12.75">
      <c r="E208" s="145"/>
    </row>
    <row r="209" ht="12.75">
      <c r="E209" s="145"/>
    </row>
    <row r="210" ht="12.75">
      <c r="E210" s="145"/>
    </row>
    <row r="211" ht="12.75">
      <c r="E211" s="145"/>
    </row>
    <row r="212" ht="12.75">
      <c r="E212" s="145"/>
    </row>
    <row r="213" ht="12.75">
      <c r="E213" s="145"/>
    </row>
    <row r="214" ht="12.75">
      <c r="E214" s="145"/>
    </row>
    <row r="215" ht="12.75">
      <c r="E215" s="145"/>
    </row>
    <row r="216" ht="12.75">
      <c r="E216" s="145"/>
    </row>
    <row r="217" ht="12.75">
      <c r="E217" s="145"/>
    </row>
    <row r="218" ht="12.75">
      <c r="E218" s="145"/>
    </row>
    <row r="219" ht="12.75">
      <c r="E219" s="145"/>
    </row>
    <row r="220" ht="12.75">
      <c r="E220" s="145"/>
    </row>
    <row r="221" ht="12.75">
      <c r="E221" s="145"/>
    </row>
    <row r="222" ht="12.75">
      <c r="E222" s="145"/>
    </row>
    <row r="223" ht="12.75">
      <c r="E223" s="145"/>
    </row>
    <row r="224" ht="12.75">
      <c r="E224" s="145"/>
    </row>
    <row r="225" ht="12.75">
      <c r="E225" s="145"/>
    </row>
    <row r="226" ht="12.75">
      <c r="E226" s="145"/>
    </row>
    <row r="227" ht="12.75">
      <c r="E227" s="145"/>
    </row>
    <row r="228" ht="12.75">
      <c r="E228" s="145"/>
    </row>
    <row r="229" ht="12.75">
      <c r="E229" s="145"/>
    </row>
    <row r="230" ht="12.75">
      <c r="E230" s="145"/>
    </row>
    <row r="231" ht="12.75">
      <c r="E231" s="145"/>
    </row>
    <row r="232" spans="1:2" ht="12.75">
      <c r="A232" s="190"/>
      <c r="B232" s="190"/>
    </row>
    <row r="233" spans="1:7" ht="12.75">
      <c r="A233" s="189"/>
      <c r="B233" s="189"/>
      <c r="C233" s="192"/>
      <c r="D233" s="192"/>
      <c r="E233" s="193"/>
      <c r="F233" s="192"/>
      <c r="G233" s="194"/>
    </row>
    <row r="234" spans="1:7" ht="12.75">
      <c r="A234" s="195"/>
      <c r="B234" s="195"/>
      <c r="C234" s="189"/>
      <c r="D234" s="189"/>
      <c r="E234" s="196"/>
      <c r="F234" s="189"/>
      <c r="G234" s="189"/>
    </row>
    <row r="235" spans="1:7" ht="12.75">
      <c r="A235" s="189"/>
      <c r="B235" s="189"/>
      <c r="C235" s="189"/>
      <c r="D235" s="189"/>
      <c r="E235" s="196"/>
      <c r="F235" s="189"/>
      <c r="G235" s="189"/>
    </row>
    <row r="236" spans="1:7" ht="12.75">
      <c r="A236" s="189"/>
      <c r="B236" s="189"/>
      <c r="C236" s="189"/>
      <c r="D236" s="189"/>
      <c r="E236" s="196"/>
      <c r="F236" s="189"/>
      <c r="G236" s="189"/>
    </row>
    <row r="237" spans="1:7" ht="12.75">
      <c r="A237" s="189"/>
      <c r="B237" s="189"/>
      <c r="C237" s="189"/>
      <c r="D237" s="189"/>
      <c r="E237" s="196"/>
      <c r="F237" s="189"/>
      <c r="G237" s="189"/>
    </row>
    <row r="238" spans="1:7" ht="12.75">
      <c r="A238" s="189"/>
      <c r="B238" s="189"/>
      <c r="C238" s="189"/>
      <c r="D238" s="189"/>
      <c r="E238" s="196"/>
      <c r="F238" s="189"/>
      <c r="G238" s="189"/>
    </row>
    <row r="239" spans="1:7" ht="12.75">
      <c r="A239" s="189"/>
      <c r="B239" s="189"/>
      <c r="C239" s="189"/>
      <c r="D239" s="189"/>
      <c r="E239" s="196"/>
      <c r="F239" s="189"/>
      <c r="G239" s="189"/>
    </row>
    <row r="240" spans="1:7" ht="12.75">
      <c r="A240" s="189"/>
      <c r="B240" s="189"/>
      <c r="C240" s="189"/>
      <c r="D240" s="189"/>
      <c r="E240" s="196"/>
      <c r="F240" s="189"/>
      <c r="G240" s="189"/>
    </row>
    <row r="241" spans="1:7" ht="12.75">
      <c r="A241" s="189"/>
      <c r="B241" s="189"/>
      <c r="C241" s="189"/>
      <c r="D241" s="189"/>
      <c r="E241" s="196"/>
      <c r="F241" s="189"/>
      <c r="G241" s="189"/>
    </row>
    <row r="242" spans="1:7" ht="12.75">
      <c r="A242" s="189"/>
      <c r="B242" s="189"/>
      <c r="C242" s="189"/>
      <c r="D242" s="189"/>
      <c r="E242" s="196"/>
      <c r="F242" s="189"/>
      <c r="G242" s="189"/>
    </row>
    <row r="243" spans="1:7" ht="12.75">
      <c r="A243" s="189"/>
      <c r="B243" s="189"/>
      <c r="C243" s="189"/>
      <c r="D243" s="189"/>
      <c r="E243" s="196"/>
      <c r="F243" s="189"/>
      <c r="G243" s="189"/>
    </row>
    <row r="244" spans="1:7" ht="12.75">
      <c r="A244" s="189"/>
      <c r="B244" s="189"/>
      <c r="C244" s="189"/>
      <c r="D244" s="189"/>
      <c r="E244" s="196"/>
      <c r="F244" s="189"/>
      <c r="G244" s="189"/>
    </row>
    <row r="245" spans="1:7" ht="12.75">
      <c r="A245" s="189"/>
      <c r="B245" s="189"/>
      <c r="C245" s="189"/>
      <c r="D245" s="189"/>
      <c r="E245" s="196"/>
      <c r="F245" s="189"/>
      <c r="G245" s="189"/>
    </row>
    <row r="246" spans="1:7" ht="12.75">
      <c r="A246" s="189"/>
      <c r="B246" s="189"/>
      <c r="C246" s="189"/>
      <c r="D246" s="189"/>
      <c r="E246" s="196"/>
      <c r="F246" s="189"/>
      <c r="G246" s="189"/>
    </row>
  </sheetData>
  <sheetProtection/>
  <mergeCells count="40">
    <mergeCell ref="C165:D165"/>
    <mergeCell ref="C166:D166"/>
    <mergeCell ref="C160:D160"/>
    <mergeCell ref="C153:D153"/>
    <mergeCell ref="C155:D155"/>
    <mergeCell ref="C138:D138"/>
    <mergeCell ref="C140:D140"/>
    <mergeCell ref="C142:D142"/>
    <mergeCell ref="C144:D144"/>
    <mergeCell ref="C117:D117"/>
    <mergeCell ref="C119:D119"/>
    <mergeCell ref="C86:D86"/>
    <mergeCell ref="C72:D72"/>
    <mergeCell ref="C74:D74"/>
    <mergeCell ref="C76:D76"/>
    <mergeCell ref="C78:D78"/>
    <mergeCell ref="C61:D61"/>
    <mergeCell ref="C63:D63"/>
    <mergeCell ref="C65:D65"/>
    <mergeCell ref="C67:D67"/>
    <mergeCell ref="C69:D69"/>
    <mergeCell ref="C114:D114"/>
    <mergeCell ref="C70:D70"/>
    <mergeCell ref="C27:D27"/>
    <mergeCell ref="C28:D28"/>
    <mergeCell ref="C29:D29"/>
    <mergeCell ref="C15:D15"/>
    <mergeCell ref="C20:D20"/>
    <mergeCell ref="C22:D22"/>
    <mergeCell ref="C23:D23"/>
    <mergeCell ref="C59:D59"/>
    <mergeCell ref="C11:D11"/>
    <mergeCell ref="C13:D13"/>
    <mergeCell ref="A1:G1"/>
    <mergeCell ref="A3:B3"/>
    <mergeCell ref="A4:B4"/>
    <mergeCell ref="E4:G4"/>
    <mergeCell ref="C9:D9"/>
    <mergeCell ref="C10:D10"/>
    <mergeCell ref="C33:D3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E38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41.125" style="0" customWidth="1"/>
  </cols>
  <sheetData>
    <row r="3" ht="15.75">
      <c r="A3" s="202" t="s">
        <v>344</v>
      </c>
    </row>
    <row r="4" ht="12.75">
      <c r="A4" t="s">
        <v>346</v>
      </c>
    </row>
    <row r="5" spans="1:5" ht="27.75" customHeight="1">
      <c r="A5" s="230" t="s">
        <v>347</v>
      </c>
      <c r="B5" s="230" t="s">
        <v>348</v>
      </c>
      <c r="C5" s="230" t="s">
        <v>349</v>
      </c>
      <c r="D5" s="231" t="s">
        <v>376</v>
      </c>
      <c r="E5" s="230" t="s">
        <v>377</v>
      </c>
    </row>
    <row r="6" spans="1:5" ht="12.75">
      <c r="A6" s="232" t="s">
        <v>345</v>
      </c>
      <c r="B6" s="233" t="s">
        <v>98</v>
      </c>
      <c r="C6" s="234">
        <v>105</v>
      </c>
      <c r="D6" s="232"/>
      <c r="E6" s="232">
        <f>C6*D6</f>
        <v>0</v>
      </c>
    </row>
    <row r="7" spans="1:5" ht="12.75">
      <c r="A7" s="232" t="s">
        <v>350</v>
      </c>
      <c r="B7" s="233" t="s">
        <v>98</v>
      </c>
      <c r="C7" s="234">
        <v>70</v>
      </c>
      <c r="D7" s="232"/>
      <c r="E7" s="232">
        <f aca="true" t="shared" si="0" ref="E7:E33">C7*D7</f>
        <v>0</v>
      </c>
    </row>
    <row r="8" spans="1:5" ht="12.75">
      <c r="A8" s="232" t="s">
        <v>351</v>
      </c>
      <c r="B8" s="233" t="s">
        <v>98</v>
      </c>
      <c r="C8" s="234">
        <v>5</v>
      </c>
      <c r="D8" s="232"/>
      <c r="E8" s="232">
        <f t="shared" si="0"/>
        <v>0</v>
      </c>
    </row>
    <row r="9" spans="1:5" ht="12.75">
      <c r="A9" s="232" t="s">
        <v>352</v>
      </c>
      <c r="B9" s="233" t="s">
        <v>73</v>
      </c>
      <c r="C9" s="234">
        <v>7</v>
      </c>
      <c r="D9" s="232"/>
      <c r="E9" s="232">
        <f t="shared" si="0"/>
        <v>0</v>
      </c>
    </row>
    <row r="10" spans="1:5" ht="12.75">
      <c r="A10" s="232" t="s">
        <v>353</v>
      </c>
      <c r="B10" s="233" t="s">
        <v>73</v>
      </c>
      <c r="C10" s="234">
        <v>2</v>
      </c>
      <c r="D10" s="232"/>
      <c r="E10" s="232">
        <f t="shared" si="0"/>
        <v>0</v>
      </c>
    </row>
    <row r="11" spans="1:5" ht="12.75">
      <c r="A11" s="232" t="s">
        <v>354</v>
      </c>
      <c r="B11" s="233" t="s">
        <v>73</v>
      </c>
      <c r="C11" s="234">
        <v>1</v>
      </c>
      <c r="D11" s="232"/>
      <c r="E11" s="232">
        <f t="shared" si="0"/>
        <v>0</v>
      </c>
    </row>
    <row r="12" spans="1:5" ht="12.75">
      <c r="A12" s="232" t="s">
        <v>355</v>
      </c>
      <c r="B12" s="233" t="s">
        <v>73</v>
      </c>
      <c r="C12" s="234">
        <v>1</v>
      </c>
      <c r="D12" s="232"/>
      <c r="E12" s="232">
        <f t="shared" si="0"/>
        <v>0</v>
      </c>
    </row>
    <row r="13" spans="1:5" ht="12.75">
      <c r="A13" s="232" t="s">
        <v>356</v>
      </c>
      <c r="B13" s="233" t="s">
        <v>73</v>
      </c>
      <c r="C13" s="234">
        <v>2</v>
      </c>
      <c r="D13" s="232"/>
      <c r="E13" s="232">
        <f t="shared" si="0"/>
        <v>0</v>
      </c>
    </row>
    <row r="14" spans="1:5" ht="12.75">
      <c r="A14" s="232" t="s">
        <v>357</v>
      </c>
      <c r="B14" s="233" t="s">
        <v>73</v>
      </c>
      <c r="C14" s="234">
        <v>8</v>
      </c>
      <c r="D14" s="232"/>
      <c r="E14" s="232">
        <f t="shared" si="0"/>
        <v>0</v>
      </c>
    </row>
    <row r="15" spans="1:5" ht="12.75">
      <c r="A15" s="232" t="s">
        <v>358</v>
      </c>
      <c r="B15" s="233" t="s">
        <v>73</v>
      </c>
      <c r="C15" s="234">
        <v>1</v>
      </c>
      <c r="D15" s="232"/>
      <c r="E15" s="232">
        <f t="shared" si="0"/>
        <v>0</v>
      </c>
    </row>
    <row r="16" spans="1:5" ht="12.75">
      <c r="A16" s="232" t="s">
        <v>359</v>
      </c>
      <c r="B16" s="233" t="s">
        <v>73</v>
      </c>
      <c r="C16" s="234">
        <v>3</v>
      </c>
      <c r="D16" s="232"/>
      <c r="E16" s="232">
        <f t="shared" si="0"/>
        <v>0</v>
      </c>
    </row>
    <row r="17" spans="1:5" ht="12.75">
      <c r="A17" s="232" t="s">
        <v>360</v>
      </c>
      <c r="B17" s="233" t="s">
        <v>73</v>
      </c>
      <c r="C17" s="234">
        <v>6</v>
      </c>
      <c r="D17" s="232"/>
      <c r="E17" s="232">
        <f t="shared" si="0"/>
        <v>0</v>
      </c>
    </row>
    <row r="18" spans="1:5" ht="12.75">
      <c r="A18" s="232" t="s">
        <v>361</v>
      </c>
      <c r="B18" s="233" t="s">
        <v>73</v>
      </c>
      <c r="C18" s="234">
        <v>2</v>
      </c>
      <c r="D18" s="232"/>
      <c r="E18" s="232">
        <f t="shared" si="0"/>
        <v>0</v>
      </c>
    </row>
    <row r="19" spans="1:5" ht="12.75">
      <c r="A19" s="232" t="s">
        <v>362</v>
      </c>
      <c r="B19" s="233" t="s">
        <v>73</v>
      </c>
      <c r="C19" s="234">
        <v>6</v>
      </c>
      <c r="D19" s="232"/>
      <c r="E19" s="232">
        <f t="shared" si="0"/>
        <v>0</v>
      </c>
    </row>
    <row r="20" spans="1:5" ht="12.75">
      <c r="A20" s="235" t="s">
        <v>365</v>
      </c>
      <c r="B20" s="233"/>
      <c r="C20" s="234"/>
      <c r="D20" s="232"/>
      <c r="E20" s="232">
        <f t="shared" si="0"/>
        <v>0</v>
      </c>
    </row>
    <row r="21" spans="1:5" ht="12.75">
      <c r="A21" s="232" t="s">
        <v>363</v>
      </c>
      <c r="B21" s="233" t="s">
        <v>73</v>
      </c>
      <c r="C21" s="234">
        <v>1</v>
      </c>
      <c r="D21" s="232"/>
      <c r="E21" s="232">
        <f t="shared" si="0"/>
        <v>0</v>
      </c>
    </row>
    <row r="22" spans="1:5" ht="12.75">
      <c r="A22" s="232" t="s">
        <v>364</v>
      </c>
      <c r="B22" s="233" t="s">
        <v>73</v>
      </c>
      <c r="C22" s="234">
        <v>1</v>
      </c>
      <c r="D22" s="232"/>
      <c r="E22" s="232">
        <f t="shared" si="0"/>
        <v>0</v>
      </c>
    </row>
    <row r="23" spans="1:5" ht="12.75">
      <c r="A23" s="235" t="s">
        <v>366</v>
      </c>
      <c r="B23" s="233"/>
      <c r="C23" s="234"/>
      <c r="D23" s="232"/>
      <c r="E23" s="232">
        <f t="shared" si="0"/>
        <v>0</v>
      </c>
    </row>
    <row r="24" spans="1:5" ht="12.75">
      <c r="A24" s="232" t="s">
        <v>367</v>
      </c>
      <c r="B24" s="233" t="s">
        <v>73</v>
      </c>
      <c r="C24" s="234">
        <v>1</v>
      </c>
      <c r="D24" s="232"/>
      <c r="E24" s="232">
        <f t="shared" si="0"/>
        <v>0</v>
      </c>
    </row>
    <row r="25" spans="1:5" ht="12.75">
      <c r="A25" s="232" t="s">
        <v>368</v>
      </c>
      <c r="B25" s="233" t="s">
        <v>73</v>
      </c>
      <c r="C25" s="234">
        <v>1</v>
      </c>
      <c r="D25" s="232"/>
      <c r="E25" s="232">
        <f t="shared" si="0"/>
        <v>0</v>
      </c>
    </row>
    <row r="26" spans="1:5" ht="12.75">
      <c r="A26" s="232" t="s">
        <v>369</v>
      </c>
      <c r="B26" s="233" t="s">
        <v>73</v>
      </c>
      <c r="C26" s="234">
        <v>3</v>
      </c>
      <c r="D26" s="232"/>
      <c r="E26" s="232">
        <f t="shared" si="0"/>
        <v>0</v>
      </c>
    </row>
    <row r="27" spans="1:5" ht="12.75">
      <c r="A27" s="232" t="s">
        <v>370</v>
      </c>
      <c r="B27" s="233" t="s">
        <v>73</v>
      </c>
      <c r="C27" s="234">
        <v>3</v>
      </c>
      <c r="D27" s="232"/>
      <c r="E27" s="232">
        <f t="shared" si="0"/>
        <v>0</v>
      </c>
    </row>
    <row r="28" spans="1:5" ht="12.75">
      <c r="A28" s="232" t="s">
        <v>371</v>
      </c>
      <c r="B28" s="233" t="s">
        <v>73</v>
      </c>
      <c r="C28" s="234">
        <v>4</v>
      </c>
      <c r="D28" s="232"/>
      <c r="E28" s="232">
        <f t="shared" si="0"/>
        <v>0</v>
      </c>
    </row>
    <row r="29" spans="1:5" ht="12.75">
      <c r="A29" s="232" t="s">
        <v>372</v>
      </c>
      <c r="B29" s="233" t="s">
        <v>73</v>
      </c>
      <c r="C29" s="234">
        <v>1</v>
      </c>
      <c r="D29" s="232"/>
      <c r="E29" s="232">
        <f t="shared" si="0"/>
        <v>0</v>
      </c>
    </row>
    <row r="30" spans="1:5" ht="12.75">
      <c r="A30" s="232" t="s">
        <v>373</v>
      </c>
      <c r="B30" s="233" t="s">
        <v>73</v>
      </c>
      <c r="C30" s="234">
        <v>1</v>
      </c>
      <c r="D30" s="232"/>
      <c r="E30" s="232">
        <f t="shared" si="0"/>
        <v>0</v>
      </c>
    </row>
    <row r="31" spans="1:5" ht="12.75">
      <c r="A31" s="232" t="s">
        <v>374</v>
      </c>
      <c r="B31" s="233" t="s">
        <v>73</v>
      </c>
      <c r="C31" s="234">
        <v>2</v>
      </c>
      <c r="D31" s="232"/>
      <c r="E31" s="232">
        <f t="shared" si="0"/>
        <v>0</v>
      </c>
    </row>
    <row r="32" spans="1:5" ht="12.75">
      <c r="A32" s="232" t="s">
        <v>375</v>
      </c>
      <c r="B32" s="233" t="s">
        <v>73</v>
      </c>
      <c r="C32" s="234">
        <v>1</v>
      </c>
      <c r="D32" s="232"/>
      <c r="E32" s="232">
        <f t="shared" si="0"/>
        <v>0</v>
      </c>
    </row>
    <row r="33" spans="1:5" ht="12.75">
      <c r="A33" s="232" t="s">
        <v>378</v>
      </c>
      <c r="B33" s="233" t="s">
        <v>216</v>
      </c>
      <c r="C33" s="234"/>
      <c r="D33" s="232"/>
      <c r="E33" s="232">
        <f t="shared" si="0"/>
        <v>0</v>
      </c>
    </row>
    <row r="34" spans="1:5" ht="12.75">
      <c r="A34" s="236" t="s">
        <v>377</v>
      </c>
      <c r="B34" s="237"/>
      <c r="C34" s="236"/>
      <c r="D34" s="236"/>
      <c r="E34" s="236">
        <f>SUM(E6:E33)</f>
        <v>0</v>
      </c>
    </row>
    <row r="35" ht="12.75">
      <c r="B35" s="201"/>
    </row>
    <row r="36" ht="12.75">
      <c r="B36" s="201"/>
    </row>
    <row r="37" ht="12.75">
      <c r="B37" s="201"/>
    </row>
    <row r="38" ht="12.75">
      <c r="B38" s="20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Pípalová</dc:creator>
  <cp:keywords/>
  <dc:description/>
  <cp:lastModifiedBy>PC</cp:lastModifiedBy>
  <dcterms:created xsi:type="dcterms:W3CDTF">2011-08-14T14:13:43Z</dcterms:created>
  <dcterms:modified xsi:type="dcterms:W3CDTF">2012-03-27T12:32:21Z</dcterms:modified>
  <cp:category/>
  <cp:version/>
  <cp:contentType/>
  <cp:contentStatus/>
</cp:coreProperties>
</file>