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302_11_2" sheetId="1" r:id="rId1"/>
    <sheet name="302_11_2-HSV" sheetId="2" r:id="rId2"/>
    <sheet name="302_11_2-PSV" sheetId="3" r:id="rId3"/>
  </sheets>
  <definedNames>
    <definedName name="_xlnm.Print_Area" localSheetId="0">'302_11_2'!$A:$L</definedName>
    <definedName name="_xlnm.Print_Area" localSheetId="1">'302_11_2-HSV'!$A:$G</definedName>
    <definedName name="_xlnm.Print_Area" localSheetId="2">'302_11_2-PSV'!$A:$G</definedName>
  </definedNames>
  <calcPr fullCalcOnLoad="1"/>
</workbook>
</file>

<file path=xl/sharedStrings.xml><?xml version="1.0" encoding="utf-8"?>
<sst xmlns="http://schemas.openxmlformats.org/spreadsheetml/2006/main" count="373" uniqueCount="186">
  <si>
    <t>ZAKÁZKA</t>
  </si>
  <si>
    <t>Označení</t>
  </si>
  <si>
    <t>Popis</t>
  </si>
  <si>
    <t>Obec Mladý Smolivec-fasádá kostela v Dožicích-hlavní část</t>
  </si>
  <si>
    <t>STAVBA, OBJEKT</t>
  </si>
  <si>
    <t>Stavba</t>
  </si>
  <si>
    <t>Obec Mladý Smolivec-fasádá kostela v Dožicích</t>
  </si>
  <si>
    <t>Objekt</t>
  </si>
  <si>
    <t>DODAVATEL</t>
  </si>
  <si>
    <t>ODBĚRATEL</t>
  </si>
  <si>
    <t>Obec Mladý Smolivec</t>
  </si>
  <si>
    <t>Mladý Smolivec 95</t>
  </si>
  <si>
    <t>Nepomuk</t>
  </si>
  <si>
    <t/>
  </si>
  <si>
    <t>335 01</t>
  </si>
  <si>
    <t>ZÁKLADNÍ ROZPOČTOVÉ NÁKLADY</t>
  </si>
  <si>
    <t>HSV</t>
  </si>
  <si>
    <t>PSV</t>
  </si>
  <si>
    <t>Montáže</t>
  </si>
  <si>
    <t>S</t>
  </si>
  <si>
    <t>stavební práce</t>
  </si>
  <si>
    <t>specifikace</t>
  </si>
  <si>
    <t>stroje</t>
  </si>
  <si>
    <t>HZS</t>
  </si>
  <si>
    <t>ostatní</t>
  </si>
  <si>
    <t>VEDLEJŠÍ ROZPOČTOVÉ NÁKLADY</t>
  </si>
  <si>
    <t>GZS</t>
  </si>
  <si>
    <t>Přesun stavebních kapacit</t>
  </si>
  <si>
    <t>Ztížené dopravní podmínky</t>
  </si>
  <si>
    <t>PŘIRÁŽKY</t>
  </si>
  <si>
    <t>Rezerva rozpočtových nákladů</t>
  </si>
  <si>
    <t>CENA OBJEKTU</t>
  </si>
  <si>
    <t>cena bez DPH</t>
  </si>
  <si>
    <t>DPH</t>
  </si>
  <si>
    <t>ze základu</t>
  </si>
  <si>
    <t>POLOŽKOVÝ ROZPIS</t>
  </si>
  <si>
    <t>Rek. složek</t>
  </si>
  <si>
    <t>Rek. DPH</t>
  </si>
  <si>
    <t>zakázka</t>
  </si>
  <si>
    <t>302/11/2 (Obec Mladý Smolivec-fasádá kostela v Dožicích-hlavní část)</t>
  </si>
  <si>
    <t>stavba</t>
  </si>
  <si>
    <t>objekt</t>
  </si>
  <si>
    <t>typ činností</t>
  </si>
  <si>
    <t>pořadí</t>
  </si>
  <si>
    <t>číslo</t>
  </si>
  <si>
    <t>popis</t>
  </si>
  <si>
    <t>m.j.</t>
  </si>
  <si>
    <t>množství</t>
  </si>
  <si>
    <t>cena</t>
  </si>
  <si>
    <t>pomocná definiční oblast pro výpočty</t>
  </si>
  <si>
    <t>jednotka</t>
  </si>
  <si>
    <t>celkem</t>
  </si>
  <si>
    <t>_stavebi_dil</t>
  </si>
  <si>
    <t>_stavebni_dil_sum</t>
  </si>
  <si>
    <t>_hpm</t>
  </si>
  <si>
    <t>_cenik</t>
  </si>
  <si>
    <t>_cenik_cast</t>
  </si>
  <si>
    <t>_typ_zaklad</t>
  </si>
  <si>
    <t>_typ_def</t>
  </si>
  <si>
    <t>_typ_def_hpm</t>
  </si>
  <si>
    <t>_typ_def_cenik</t>
  </si>
  <si>
    <t>_typ_def_cenik_cast</t>
  </si>
  <si>
    <t>_nasobek</t>
  </si>
  <si>
    <t>_dph</t>
  </si>
  <si>
    <t>_typ_slozky</t>
  </si>
  <si>
    <t>13 (Hloubené vykopávky)</t>
  </si>
  <si>
    <t>132 20 2102_/00</t>
  </si>
  <si>
    <t>Hloubení rýh šířky do 60cm v nesoudržné hornině 3 ručně</t>
  </si>
  <si>
    <t>m3</t>
  </si>
  <si>
    <t>díl 13</t>
  </si>
  <si>
    <t>H</t>
  </si>
  <si>
    <t>800-1</t>
  </si>
  <si>
    <t>800-1,A01</t>
  </si>
  <si>
    <t>sp</t>
  </si>
  <si>
    <t>díl 13 (Hloubené vykopávky)</t>
  </si>
  <si>
    <t>16 (Přemístění výkopku)</t>
  </si>
  <si>
    <t>161 10 1101_/00</t>
  </si>
  <si>
    <t>Svislé přemístění výkopku z horniny 1-4 při hloubce do 2,5m</t>
  </si>
  <si>
    <t>díl 16</t>
  </si>
  <si>
    <t>162 70 1105_/00</t>
  </si>
  <si>
    <t>Vodorovné přemístění výkopku z horniny 1-4 do 10km</t>
  </si>
  <si>
    <t>díl 16 (Přemístění výkopku)</t>
  </si>
  <si>
    <t>17 (Konstrukce ze zemin)</t>
  </si>
  <si>
    <t>171 20 1201_/00</t>
  </si>
  <si>
    <t>Uložení sypaniny na skládku</t>
  </si>
  <si>
    <t>díl 17</t>
  </si>
  <si>
    <t>díl 17 (Konstrukce ze zemin)</t>
  </si>
  <si>
    <t>21 (Úprava podloží a základové spáry)</t>
  </si>
  <si>
    <t>212 57 1121_/00</t>
  </si>
  <si>
    <t>Výplň odvodňovacích trativodů kamenem drobným těženým</t>
  </si>
  <si>
    <t>díl 21</t>
  </si>
  <si>
    <t>800-2</t>
  </si>
  <si>
    <t>800-2,A01</t>
  </si>
  <si>
    <t>212 75 2113_/00</t>
  </si>
  <si>
    <t>Trativody z drenážních trubek plastových včetně lože v otevřeném výkopu DN do 160</t>
  </si>
  <si>
    <t>m</t>
  </si>
  <si>
    <t>827-1</t>
  </si>
  <si>
    <t>827-1,A01</t>
  </si>
  <si>
    <t>998 31 2021_/00</t>
  </si>
  <si>
    <t>Přesun hmot pro odvodnění drenáží s výplní rýh</t>
  </si>
  <si>
    <t>t</t>
  </si>
  <si>
    <t>831-1</t>
  </si>
  <si>
    <t>831-1,A01</t>
  </si>
  <si>
    <t>díl 21 (Úprava podloží a základové spáry)</t>
  </si>
  <si>
    <t>62 (Úprava povrchů vnější)</t>
  </si>
  <si>
    <t>612 44 1247_/00</t>
  </si>
  <si>
    <t>Římsa vápenosádrová tažená vyložená zdivem o součtu vyložení a výšky římsy do 40cm</t>
  </si>
  <si>
    <t>díl 62</t>
  </si>
  <si>
    <t>801-1</t>
  </si>
  <si>
    <t>801-1,A01</t>
  </si>
  <si>
    <t>612 47 3186_/00</t>
  </si>
  <si>
    <t>Omítka  zdiva ze suchých směsí - příplatek za  rohování,šalování</t>
  </si>
  <si>
    <t>620 99 1121_/00</t>
  </si>
  <si>
    <t>Zakrytí vnějších výplní otvorů (zábradlí,oplechování apod.) prováděné z lešení</t>
  </si>
  <si>
    <t>m2</t>
  </si>
  <si>
    <t>622 42 1147_/00</t>
  </si>
  <si>
    <t>Omítka vnější stěn a štítů vápenná nebo vápenocementová štuková stupně složitosti VI</t>
  </si>
  <si>
    <t>Omítka vnější stěn a štítů vápenná nebo vápenocementová štuková stupně složitosti VI-SOKL</t>
  </si>
  <si>
    <t>Omítka vnější stěn a štítů vápenná nebo vápenocementová štuková stupně složitosti VI-ŠPALETY</t>
  </si>
  <si>
    <t>622 42 9141_/00</t>
  </si>
  <si>
    <t>Postřik fasády štukem lžící pro opravu fasád vápenných</t>
  </si>
  <si>
    <t>801-4</t>
  </si>
  <si>
    <t>801-4,C01</t>
  </si>
  <si>
    <t>622 90 3110_/00</t>
  </si>
  <si>
    <t>Mytí vnějších omítek stupně složitosti 1-2 tlakovou vodou</t>
  </si>
  <si>
    <t>díl 62 (Úprava povrchů vnější)</t>
  </si>
  <si>
    <t>94 (Lešení a stavební výtahy)</t>
  </si>
  <si>
    <t>941 94 1041_/00</t>
  </si>
  <si>
    <t>Montáž lešení řadového lehkého s podlahami - šířka &lt;1,2m, výška &lt;10m</t>
  </si>
  <si>
    <t>díl 94</t>
  </si>
  <si>
    <t>800-3</t>
  </si>
  <si>
    <t>800-3,A01</t>
  </si>
  <si>
    <t>941 94 1291_/00</t>
  </si>
  <si>
    <t>Příplatek za každý další měsíc použití lešení k pol. 1041</t>
  </si>
  <si>
    <t>941 94 1841_/00</t>
  </si>
  <si>
    <t>Demontáž lešení řadového lehkého s podlahami - šířka &lt;1,2m, výška &lt;10m</t>
  </si>
  <si>
    <t>800-3,B01</t>
  </si>
  <si>
    <t>941 95 5001_/00</t>
  </si>
  <si>
    <t>Montáž lešení lehkého pracovního pomocného - výška podlah &lt;1,2m</t>
  </si>
  <si>
    <t>díl 94 (Lešení a stavební výtahy)</t>
  </si>
  <si>
    <t>97 (Prorážení otvorů a ostatní bourací práce, doprava vybouraných hmot)</t>
  </si>
  <si>
    <t>978 01 5291_/00</t>
  </si>
  <si>
    <t>Otlučení omítky venkovní MV/MVC v I. až IV. stupni složitosti v rozsahu do 100%</t>
  </si>
  <si>
    <t>díl 97</t>
  </si>
  <si>
    <t>801-3</t>
  </si>
  <si>
    <t>801-3,B01</t>
  </si>
  <si>
    <t>978 02 3251_/00</t>
  </si>
  <si>
    <t>Vysekání a vyčištění spár zdiva kamenného režného</t>
  </si>
  <si>
    <t>díl 97 (Prorážení otvorů a ostatní bourací práce, doprava vybouraných hmot)</t>
  </si>
  <si>
    <t>979 (Odvoz suti)</t>
  </si>
  <si>
    <t>979 08 1111_/00</t>
  </si>
  <si>
    <t>Odvoz suti na skládku do 1km</t>
  </si>
  <si>
    <t>díl 979</t>
  </si>
  <si>
    <t>979 08 1121_/00</t>
  </si>
  <si>
    <t>Odvoz suti na skládku - příplatek za každý další 1km</t>
  </si>
  <si>
    <t>979 09 8131_/00</t>
  </si>
  <si>
    <t>Poplatek za skládku (keramický materiál)</t>
  </si>
  <si>
    <t>díl 979 (Odvoz suti)</t>
  </si>
  <si>
    <t>rekapitulace</t>
  </si>
  <si>
    <t>13</t>
  </si>
  <si>
    <t>Hloubené vykopávky</t>
  </si>
  <si>
    <t>16</t>
  </si>
  <si>
    <t>Přemístění výkopku</t>
  </si>
  <si>
    <t>17</t>
  </si>
  <si>
    <t>Konstrukce ze zemin</t>
  </si>
  <si>
    <t>21</t>
  </si>
  <si>
    <t>Úprava podloží a základové spáry</t>
  </si>
  <si>
    <t>62</t>
  </si>
  <si>
    <t>Úprava povrchů vnější</t>
  </si>
  <si>
    <t>94</t>
  </si>
  <si>
    <t>Lešení a stavební výtahy</t>
  </si>
  <si>
    <t>97</t>
  </si>
  <si>
    <t>Prorážení otvorů a ostatní bourací práce, doprava vybouraných hmot</t>
  </si>
  <si>
    <t>979</t>
  </si>
  <si>
    <t>Odvoz suti</t>
  </si>
  <si>
    <t>784 (Malby)</t>
  </si>
  <si>
    <t>784 45 3745_/00</t>
  </si>
  <si>
    <t>Malba fasádní vápenná</t>
  </si>
  <si>
    <t>díl 784</t>
  </si>
  <si>
    <t>P</t>
  </si>
  <si>
    <t>800-784</t>
  </si>
  <si>
    <t>800-784,A01</t>
  </si>
  <si>
    <t>díl 784 (Malby)</t>
  </si>
  <si>
    <t>784</t>
  </si>
  <si>
    <t>Malby</t>
  </si>
  <si>
    <t>Kostel Dožice - III. etapa loď kostela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</si>
</sst>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9" fontId="0" fillId="0" borderId="0" xfId="0" applyNumberFormat="1" applyAlignment="1">
      <alignment vertical="top"/>
    </xf>
    <xf numFmtId="44" fontId="0" fillId="0" borderId="0" xfId="0" applyNumberFormat="1" applyAlignment="1">
      <alignment vertical="top"/>
    </xf>
    <xf numFmtId="49" fontId="9" fillId="33" borderId="0" xfId="0" applyNumberFormat="1" applyFont="1" applyFill="1" applyAlignment="1">
      <alignment vertical="top"/>
    </xf>
    <xf numFmtId="169" fontId="9" fillId="33" borderId="0" xfId="0" applyNumberFormat="1" applyFont="1" applyFill="1" applyAlignment="1">
      <alignment vertical="top"/>
    </xf>
    <xf numFmtId="0" fontId="7" fillId="34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vertical="top" wrapText="1"/>
    </xf>
    <xf numFmtId="168" fontId="6" fillId="0" borderId="0" xfId="0" applyNumberFormat="1" applyFont="1" applyFill="1" applyAlignment="1">
      <alignment vertical="top"/>
    </xf>
    <xf numFmtId="44" fontId="6" fillId="0" borderId="0" xfId="0" applyNumberFormat="1" applyFont="1" applyAlignment="1">
      <alignment vertical="top"/>
    </xf>
    <xf numFmtId="169" fontId="0" fillId="0" borderId="0" xfId="0" applyNumberFormat="1" applyFill="1" applyAlignment="1">
      <alignment vertical="top"/>
    </xf>
    <xf numFmtId="0" fontId="9" fillId="33" borderId="0" xfId="0" applyNumberFormat="1" applyFont="1" applyFill="1" applyAlignment="1">
      <alignment vertical="top"/>
    </xf>
    <xf numFmtId="0" fontId="3" fillId="35" borderId="0" xfId="0" applyFont="1" applyFill="1" applyAlignment="1">
      <alignment horizontal="right" vertical="center"/>
    </xf>
    <xf numFmtId="44" fontId="6" fillId="35" borderId="0" xfId="0" applyNumberFormat="1" applyFont="1" applyFill="1" applyAlignment="1">
      <alignment vertical="center"/>
    </xf>
    <xf numFmtId="169" fontId="0" fillId="35" borderId="0" xfId="0" applyNumberFormat="1" applyFill="1" applyAlignment="1">
      <alignment vertical="center"/>
    </xf>
    <xf numFmtId="44" fontId="0" fillId="35" borderId="0" xfId="0" applyNumberFormat="1" applyFill="1" applyAlignment="1">
      <alignment vertical="center"/>
    </xf>
    <xf numFmtId="0" fontId="3" fillId="34" borderId="12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44" fontId="6" fillId="34" borderId="12" xfId="0" applyNumberFormat="1" applyFont="1" applyFill="1" applyBorder="1" applyAlignment="1">
      <alignment vertical="center"/>
    </xf>
    <xf numFmtId="169" fontId="0" fillId="34" borderId="12" xfId="0" applyNumberFormat="1" applyFill="1" applyBorder="1" applyAlignment="1">
      <alignment vertical="center"/>
    </xf>
    <xf numFmtId="44" fontId="0" fillId="34" borderId="12" xfId="0" applyNumberFormat="1" applyFill="1" applyBorder="1" applyAlignment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/>
    </xf>
    <xf numFmtId="44" fontId="6" fillId="35" borderId="13" xfId="0" applyNumberFormat="1" applyFont="1" applyFill="1" applyBorder="1" applyAlignment="1">
      <alignment vertical="top"/>
    </xf>
    <xf numFmtId="44" fontId="0" fillId="0" borderId="15" xfId="0" applyNumberForma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4" fontId="0" fillId="0" borderId="16" xfId="0" applyNumberFormat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5" fillId="35" borderId="17" xfId="0" applyFont="1" applyFill="1" applyBorder="1" applyAlignment="1">
      <alignment vertical="top"/>
    </xf>
    <xf numFmtId="44" fontId="6" fillId="35" borderId="15" xfId="0" applyNumberFormat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2" fillId="34" borderId="13" xfId="0" applyFont="1" applyFill="1" applyBorder="1" applyAlignment="1">
      <alignment horizontal="left" vertical="center"/>
    </xf>
    <xf numFmtId="44" fontId="6" fillId="35" borderId="16" xfId="0" applyNumberFormat="1" applyFont="1" applyFill="1" applyBorder="1" applyAlignment="1">
      <alignment vertical="top"/>
    </xf>
    <xf numFmtId="44" fontId="6" fillId="35" borderId="18" xfId="0" applyNumberFormat="1" applyFont="1" applyFill="1" applyBorder="1" applyAlignment="1">
      <alignment vertical="top"/>
    </xf>
    <xf numFmtId="44" fontId="6" fillId="35" borderId="0" xfId="0" applyNumberFormat="1" applyFont="1" applyFill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44" fontId="6" fillId="35" borderId="14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4" fontId="6" fillId="35" borderId="0" xfId="0" applyNumberFormat="1" applyFont="1" applyFill="1" applyBorder="1" applyAlignment="1">
      <alignment vertical="top"/>
    </xf>
    <xf numFmtId="44" fontId="6" fillId="35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35" borderId="16" xfId="0" applyFont="1" applyFill="1" applyBorder="1" applyAlignment="1">
      <alignment vertical="top"/>
    </xf>
    <xf numFmtId="0" fontId="6" fillId="35" borderId="15" xfId="0" applyFont="1" applyFill="1" applyBorder="1" applyAlignment="1">
      <alignment vertical="top"/>
    </xf>
    <xf numFmtId="0" fontId="6" fillId="35" borderId="18" xfId="0" applyFont="1" applyFill="1" applyBorder="1" applyAlignment="1">
      <alignment vertical="top"/>
    </xf>
    <xf numFmtId="0" fontId="6" fillId="35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 wrapText="1"/>
    </xf>
    <xf numFmtId="0" fontId="2" fillId="34" borderId="11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H7" sqref="H7:L7"/>
    </sheetView>
  </sheetViews>
  <sheetFormatPr defaultColWidth="9.140625" defaultRowHeight="12.75"/>
  <cols>
    <col min="1" max="1" width="5.28125" style="0" customWidth="1"/>
    <col min="2" max="5" width="10.7109375" style="0" customWidth="1"/>
    <col min="6" max="7" width="5.28125" style="0" customWidth="1"/>
    <col min="8" max="11" width="10.7109375" style="0" customWidth="1"/>
  </cols>
  <sheetData>
    <row r="1" spans="1:12" ht="18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12.75" customHeight="1">
      <c r="B2" s="1" t="s">
        <v>1</v>
      </c>
      <c r="C2" s="53"/>
      <c r="D2" s="52"/>
      <c r="E2" s="52"/>
      <c r="F2" s="52"/>
      <c r="G2" s="52"/>
      <c r="H2" s="52"/>
      <c r="I2" s="52"/>
      <c r="J2" s="52"/>
      <c r="K2" s="52"/>
      <c r="L2" s="52"/>
    </row>
    <row r="3" spans="2:12" ht="12.75" customHeight="1">
      <c r="B3" s="1" t="s">
        <v>2</v>
      </c>
      <c r="C3" s="54" t="s">
        <v>3</v>
      </c>
      <c r="D3" s="48"/>
      <c r="E3" s="48"/>
      <c r="F3" s="48"/>
      <c r="G3" s="48"/>
      <c r="H3" s="48"/>
      <c r="I3" s="48"/>
      <c r="J3" s="48"/>
      <c r="K3" s="48"/>
      <c r="L3" s="48"/>
    </row>
    <row r="5" spans="1:12" ht="18.7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2.75" customHeight="1">
      <c r="B6" s="1" t="s">
        <v>5</v>
      </c>
      <c r="C6" s="55" t="s">
        <v>6</v>
      </c>
      <c r="D6" s="56"/>
      <c r="E6" s="56"/>
      <c r="F6" s="56"/>
      <c r="G6" s="56"/>
      <c r="H6" s="56"/>
      <c r="I6" s="56"/>
      <c r="J6" s="56"/>
      <c r="K6" s="56"/>
      <c r="L6" s="56"/>
    </row>
    <row r="7" spans="2:12" ht="12.75" customHeight="1">
      <c r="B7" s="1" t="s">
        <v>7</v>
      </c>
      <c r="C7" s="57" t="s">
        <v>185</v>
      </c>
      <c r="D7" s="58"/>
      <c r="E7" s="58"/>
      <c r="F7" s="58"/>
      <c r="G7" s="58"/>
      <c r="H7" s="57"/>
      <c r="I7" s="58"/>
      <c r="J7" s="58"/>
      <c r="K7" s="58"/>
      <c r="L7" s="58"/>
    </row>
    <row r="9" spans="1:12" ht="18.75" customHeight="1">
      <c r="A9" s="37" t="s">
        <v>8</v>
      </c>
      <c r="B9" s="37"/>
      <c r="C9" s="37"/>
      <c r="D9" s="37"/>
      <c r="E9" s="37"/>
      <c r="F9" s="37"/>
      <c r="G9" s="37" t="s">
        <v>9</v>
      </c>
      <c r="H9" s="37"/>
      <c r="I9" s="37"/>
      <c r="J9" s="37"/>
      <c r="K9" s="37"/>
      <c r="L9" s="37"/>
    </row>
    <row r="10" spans="2:12" ht="12.75" customHeight="1">
      <c r="B10" s="52"/>
      <c r="C10" s="52"/>
      <c r="D10" s="52"/>
      <c r="E10" s="52"/>
      <c r="F10" s="52"/>
      <c r="G10" s="52"/>
      <c r="H10" s="52" t="s">
        <v>10</v>
      </c>
      <c r="I10" s="52"/>
      <c r="J10" s="52"/>
      <c r="K10" s="52"/>
      <c r="L10" s="52"/>
    </row>
    <row r="11" spans="2:12" ht="12.75" customHeight="1">
      <c r="B11" s="48"/>
      <c r="C11" s="48"/>
      <c r="D11" s="48"/>
      <c r="E11" s="48"/>
      <c r="F11" s="48"/>
      <c r="G11" s="48"/>
      <c r="H11" s="48" t="s">
        <v>11</v>
      </c>
      <c r="I11" s="48"/>
      <c r="J11" s="48"/>
      <c r="K11" s="48"/>
      <c r="L11" s="48"/>
    </row>
    <row r="12" spans="2:12" ht="12.75" customHeight="1">
      <c r="B12" s="48"/>
      <c r="C12" s="48"/>
      <c r="D12" s="48"/>
      <c r="E12" s="48"/>
      <c r="F12" s="48"/>
      <c r="G12" s="48"/>
      <c r="H12" s="48" t="s">
        <v>12</v>
      </c>
      <c r="I12" s="48"/>
      <c r="J12" s="48"/>
      <c r="K12" s="48"/>
      <c r="L12" s="48"/>
    </row>
    <row r="13" spans="2:12" ht="12.75" customHeight="1">
      <c r="B13" s="48" t="s">
        <v>13</v>
      </c>
      <c r="C13" s="48"/>
      <c r="D13" s="48"/>
      <c r="E13" s="48"/>
      <c r="F13" s="48"/>
      <c r="G13" s="48"/>
      <c r="H13" s="48" t="s">
        <v>14</v>
      </c>
      <c r="I13" s="48"/>
      <c r="J13" s="48"/>
      <c r="K13" s="48"/>
      <c r="L13" s="48"/>
    </row>
    <row r="15" spans="1:12" ht="18.75" customHeight="1">
      <c r="A15" s="37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ht="12.75" customHeight="1">
      <c r="B16" s="41"/>
      <c r="C16" s="42"/>
      <c r="D16" s="49" t="s">
        <v>16</v>
      </c>
      <c r="E16" s="50"/>
      <c r="F16" s="49" t="s">
        <v>17</v>
      </c>
      <c r="G16" s="49"/>
      <c r="H16" s="50"/>
      <c r="I16" s="49" t="s">
        <v>18</v>
      </c>
      <c r="J16" s="50"/>
      <c r="K16" s="51" t="s">
        <v>19</v>
      </c>
      <c r="L16" s="51"/>
    </row>
    <row r="17" spans="2:12" ht="12.75" customHeight="1">
      <c r="B17" s="29" t="s">
        <v>20</v>
      </c>
      <c r="C17" s="30"/>
      <c r="D17" s="46">
        <f>'302_11_2-HSV'!$Q$1</f>
        <v>0</v>
      </c>
      <c r="E17" s="47"/>
      <c r="F17" s="46">
        <f>'302_11_2-PSV'!$Q$1</f>
        <v>0</v>
      </c>
      <c r="G17" s="46"/>
      <c r="H17" s="47"/>
      <c r="I17" s="46">
        <f>0</f>
        <v>0</v>
      </c>
      <c r="J17" s="47"/>
      <c r="K17" s="38">
        <f>SUM(D17:J17)</f>
        <v>0</v>
      </c>
      <c r="L17" s="34"/>
    </row>
    <row r="18" spans="2:12" ht="12.75" customHeight="1">
      <c r="B18" s="30" t="s">
        <v>21</v>
      </c>
      <c r="C18" s="30"/>
      <c r="D18" s="46">
        <f>'302_11_2-HSV'!$R$1</f>
        <v>0</v>
      </c>
      <c r="E18" s="47"/>
      <c r="F18" s="46">
        <f>'302_11_2-PSV'!$R$1</f>
        <v>0</v>
      </c>
      <c r="G18" s="46"/>
      <c r="H18" s="47"/>
      <c r="I18" s="46">
        <f>0</f>
        <v>0</v>
      </c>
      <c r="J18" s="47"/>
      <c r="K18" s="39">
        <f>SUM(D18:J18)</f>
        <v>0</v>
      </c>
      <c r="L18" s="40"/>
    </row>
    <row r="19" spans="2:12" ht="12.75" customHeight="1">
      <c r="B19" s="30" t="s">
        <v>22</v>
      </c>
      <c r="C19" s="30"/>
      <c r="D19" s="46">
        <f>'302_11_2-HSV'!$S$1</f>
        <v>0</v>
      </c>
      <c r="E19" s="47"/>
      <c r="F19" s="46">
        <f>'302_11_2-PSV'!$S$1</f>
        <v>0</v>
      </c>
      <c r="G19" s="46"/>
      <c r="H19" s="47"/>
      <c r="I19" s="46">
        <f>0</f>
        <v>0</v>
      </c>
      <c r="J19" s="47"/>
      <c r="K19" s="39">
        <f>SUM(D19:J19)</f>
        <v>0</v>
      </c>
      <c r="L19" s="40"/>
    </row>
    <row r="20" spans="2:12" ht="12.75" customHeight="1">
      <c r="B20" s="30" t="s">
        <v>23</v>
      </c>
      <c r="C20" s="30"/>
      <c r="D20" s="46">
        <f>'302_11_2-HSV'!$T$1</f>
        <v>0</v>
      </c>
      <c r="E20" s="47"/>
      <c r="F20" s="46">
        <f>'302_11_2-PSV'!$T$1</f>
        <v>0</v>
      </c>
      <c r="G20" s="46"/>
      <c r="H20" s="47"/>
      <c r="I20" s="46">
        <f>0</f>
        <v>0</v>
      </c>
      <c r="J20" s="47"/>
      <c r="K20" s="39">
        <f>SUM(D20:J20)</f>
        <v>0</v>
      </c>
      <c r="L20" s="40"/>
    </row>
    <row r="21" spans="2:12" ht="12.75" customHeight="1">
      <c r="B21" s="41" t="s">
        <v>24</v>
      </c>
      <c r="C21" s="42"/>
      <c r="D21" s="27">
        <f>'302_11_2-HSV'!$U$1</f>
        <v>0</v>
      </c>
      <c r="E21" s="43"/>
      <c r="F21" s="27">
        <f>'302_11_2-PSV'!$U$1</f>
        <v>0</v>
      </c>
      <c r="G21" s="27"/>
      <c r="H21" s="43"/>
      <c r="I21" s="27">
        <f>0</f>
        <v>0</v>
      </c>
      <c r="J21" s="43"/>
      <c r="K21" s="27">
        <f>SUM(D21:J21)</f>
        <v>0</v>
      </c>
      <c r="L21" s="27"/>
    </row>
    <row r="22" spans="2:12" ht="12.75" customHeight="1">
      <c r="B22" s="44" t="s">
        <v>19</v>
      </c>
      <c r="C22" s="45"/>
      <c r="D22" s="46">
        <f>SUM(D17:E21)</f>
        <v>0</v>
      </c>
      <c r="E22" s="47"/>
      <c r="F22" s="46">
        <f>SUM(F17:H21)</f>
        <v>0</v>
      </c>
      <c r="G22" s="46"/>
      <c r="H22" s="47"/>
      <c r="I22" s="46">
        <f>SUM(I17:J21)</f>
        <v>0</v>
      </c>
      <c r="J22" s="47"/>
      <c r="K22" s="38">
        <f>SUM(K17:L21)</f>
        <v>0</v>
      </c>
      <c r="L22" s="34"/>
    </row>
    <row r="24" spans="1:12" ht="18.75" customHeight="1">
      <c r="A24" s="37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ht="12.75" customHeight="1">
      <c r="B25" s="29" t="s">
        <v>26</v>
      </c>
      <c r="C25" s="29"/>
      <c r="D25" s="29"/>
      <c r="E25" s="29"/>
      <c r="F25" s="29"/>
      <c r="G25" s="29"/>
      <c r="H25" s="29"/>
      <c r="I25" s="29"/>
      <c r="J25" s="30"/>
      <c r="K25" s="38">
        <f>($K$22)*2/100+0</f>
        <v>0</v>
      </c>
      <c r="L25" s="34"/>
    </row>
    <row r="26" spans="2:12" ht="12.75" customHeight="1">
      <c r="B26" s="30" t="s">
        <v>27</v>
      </c>
      <c r="C26" s="30"/>
      <c r="D26" s="30"/>
      <c r="E26" s="30"/>
      <c r="F26" s="30"/>
      <c r="G26" s="30"/>
      <c r="H26" s="30"/>
      <c r="I26" s="30"/>
      <c r="J26" s="30"/>
      <c r="K26" s="39">
        <f>($K$22)*2/100+0</f>
        <v>0</v>
      </c>
      <c r="L26" s="40"/>
    </row>
    <row r="27" spans="2:12" ht="12.75" customHeight="1"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9">
        <f>($K$22)*1/100+0</f>
        <v>0</v>
      </c>
      <c r="L27" s="40"/>
    </row>
    <row r="28" spans="2:12" ht="12.75" customHeight="1">
      <c r="B28" s="35" t="s">
        <v>19</v>
      </c>
      <c r="C28" s="35"/>
      <c r="D28" s="35"/>
      <c r="E28" s="35"/>
      <c r="F28" s="35"/>
      <c r="G28" s="35"/>
      <c r="H28" s="35"/>
      <c r="I28" s="35"/>
      <c r="J28" s="36"/>
      <c r="K28" s="34">
        <f>SUM($K$25:$K$27)</f>
        <v>0</v>
      </c>
      <c r="L28" s="34"/>
    </row>
    <row r="30" spans="1:12" ht="18.75" customHeight="1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ht="12.75" customHeight="1">
      <c r="B31" s="29" t="s">
        <v>30</v>
      </c>
      <c r="C31" s="29"/>
      <c r="D31" s="29"/>
      <c r="E31" s="29"/>
      <c r="F31" s="29"/>
      <c r="G31" s="29"/>
      <c r="H31" s="29"/>
      <c r="I31" s="29"/>
      <c r="J31" s="30"/>
      <c r="K31" s="38">
        <f>$K$22*2/100</f>
        <v>0</v>
      </c>
      <c r="L31" s="34"/>
    </row>
    <row r="33" spans="1:12" ht="18.75" customHeight="1">
      <c r="A33" s="37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ht="12.75" customHeight="1">
      <c r="B34" s="25" t="s">
        <v>32</v>
      </c>
      <c r="C34" s="25"/>
      <c r="D34" s="25"/>
      <c r="E34" s="25"/>
      <c r="F34" s="25"/>
      <c r="G34" s="25"/>
      <c r="H34" s="25"/>
      <c r="I34" s="25"/>
      <c r="J34" s="26"/>
      <c r="K34" s="27">
        <f>$K$22+$K$28+$K$31</f>
        <v>0</v>
      </c>
      <c r="L34" s="27"/>
    </row>
    <row r="35" spans="3:12" ht="12.75" customHeight="1">
      <c r="C35" s="2" t="s">
        <v>33</v>
      </c>
      <c r="D35" s="3">
        <v>0.21</v>
      </c>
      <c r="E35" s="2" t="s">
        <v>34</v>
      </c>
      <c r="F35" s="28">
        <f>$K$28+$K$31+'302_11_2-HSV'!$W$1+'302_11_2-PSV'!$W$1</f>
        <v>0</v>
      </c>
      <c r="G35" s="28"/>
      <c r="H35" s="28"/>
      <c r="I35" s="29"/>
      <c r="J35" s="30"/>
      <c r="K35" s="31">
        <f>F35*D35</f>
        <v>0</v>
      </c>
      <c r="L35" s="28"/>
    </row>
    <row r="36" spans="2:12" ht="12.75" customHeight="1">
      <c r="B36" s="32" t="s">
        <v>19</v>
      </c>
      <c r="C36" s="32"/>
      <c r="D36" s="32"/>
      <c r="E36" s="32"/>
      <c r="F36" s="32"/>
      <c r="G36" s="32"/>
      <c r="H36" s="32"/>
      <c r="I36" s="32"/>
      <c r="J36" s="33"/>
      <c r="K36" s="34">
        <f>SUM($K$35:$K$35)+$K$22+$K$28+$K$31</f>
        <v>0</v>
      </c>
      <c r="L36" s="34"/>
    </row>
  </sheetData>
  <sheetProtection/>
  <mergeCells count="73">
    <mergeCell ref="A1:L1"/>
    <mergeCell ref="C2:L2"/>
    <mergeCell ref="C3:L3"/>
    <mergeCell ref="A5:L5"/>
    <mergeCell ref="C6:L6"/>
    <mergeCell ref="C7:G7"/>
    <mergeCell ref="H7:L7"/>
    <mergeCell ref="A9:F9"/>
    <mergeCell ref="G9:L9"/>
    <mergeCell ref="B10:G10"/>
    <mergeCell ref="H10:L10"/>
    <mergeCell ref="B11:G11"/>
    <mergeCell ref="H11:L11"/>
    <mergeCell ref="B12:G12"/>
    <mergeCell ref="H12:L12"/>
    <mergeCell ref="B13:G13"/>
    <mergeCell ref="H13:L13"/>
    <mergeCell ref="A15:L15"/>
    <mergeCell ref="B16:C16"/>
    <mergeCell ref="D16:E16"/>
    <mergeCell ref="F16:H16"/>
    <mergeCell ref="I16:J16"/>
    <mergeCell ref="K16:L16"/>
    <mergeCell ref="B17:C17"/>
    <mergeCell ref="D17:E17"/>
    <mergeCell ref="F17:H17"/>
    <mergeCell ref="I17:J17"/>
    <mergeCell ref="K17:L17"/>
    <mergeCell ref="B18:C18"/>
    <mergeCell ref="D18:E18"/>
    <mergeCell ref="F18:H18"/>
    <mergeCell ref="I18:J18"/>
    <mergeCell ref="K18:L18"/>
    <mergeCell ref="B19:C19"/>
    <mergeCell ref="D19:E19"/>
    <mergeCell ref="F19:H19"/>
    <mergeCell ref="I19:J19"/>
    <mergeCell ref="K19:L19"/>
    <mergeCell ref="B20:C20"/>
    <mergeCell ref="D20:E20"/>
    <mergeCell ref="F20:H20"/>
    <mergeCell ref="I20:J20"/>
    <mergeCell ref="K20:L20"/>
    <mergeCell ref="B21:C21"/>
    <mergeCell ref="D21:E21"/>
    <mergeCell ref="F21:H21"/>
    <mergeCell ref="I21:J21"/>
    <mergeCell ref="K21:L21"/>
    <mergeCell ref="B22:C22"/>
    <mergeCell ref="D22:E22"/>
    <mergeCell ref="F22:H22"/>
    <mergeCell ref="I22:J22"/>
    <mergeCell ref="K22:L22"/>
    <mergeCell ref="A24:L24"/>
    <mergeCell ref="B25:J25"/>
    <mergeCell ref="K25:L25"/>
    <mergeCell ref="B26:J26"/>
    <mergeCell ref="K26:L26"/>
    <mergeCell ref="B27:J27"/>
    <mergeCell ref="K27:L27"/>
    <mergeCell ref="B28:J28"/>
    <mergeCell ref="K28:L28"/>
    <mergeCell ref="A30:L30"/>
    <mergeCell ref="B31:J31"/>
    <mergeCell ref="K31:L31"/>
    <mergeCell ref="A33:L33"/>
    <mergeCell ref="B34:J34"/>
    <mergeCell ref="K34:L34"/>
    <mergeCell ref="F35:H35"/>
    <mergeCell ref="I35:J35"/>
    <mergeCell ref="K35:L35"/>
    <mergeCell ref="B36:J36"/>
    <mergeCell ref="K36:L36"/>
  </mergeCells>
  <printOptions/>
  <pageMargins left="0.787401575" right="0.59" top="0.984251969" bottom="0.984251969" header="0.4921259845" footer="0.4921259845"/>
  <pageSetup horizontalDpi="1200" verticalDpi="12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SheetLayoutView="100" zoomScalePageLayoutView="0" workbookViewId="0" topLeftCell="A1">
      <selection activeCell="C4" sqref="C4:G4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5" t="s">
        <v>36</v>
      </c>
      <c r="Q1" s="6">
        <f>SUMIF($AB:$AB,"sp",$G:$G)</f>
        <v>0</v>
      </c>
      <c r="R1" s="6">
        <f>SUMIF($AB:$AB,"spec",$G:$G)</f>
        <v>0</v>
      </c>
      <c r="S1" s="6">
        <f>SUMIF($AB:$AB,"str",$G:$G)</f>
        <v>0</v>
      </c>
      <c r="T1" s="6">
        <f>SUMIF($AB:$AB,"hzs",$G:$G)</f>
        <v>0</v>
      </c>
      <c r="U1" s="6">
        <f>SUMIF($AB:$AB,"ost",$G:$G)</f>
        <v>0</v>
      </c>
      <c r="V1" s="5" t="s">
        <v>37</v>
      </c>
      <c r="W1" s="6">
        <f>SUMIF($AA:$AA,21,$G:$G)</f>
        <v>0</v>
      </c>
      <c r="X1" s="6">
        <f>SUMIF($AA:$AA,-1,$G:$G)</f>
        <v>0</v>
      </c>
      <c r="Y1" s="6">
        <f>SUMIF($AA:$AA,-1,$G:$G)</f>
        <v>0</v>
      </c>
      <c r="Z1" s="6">
        <f>SUMIF($AA:$AA,-1,$G:$G)</f>
        <v>0</v>
      </c>
    </row>
    <row r="2" spans="2:26" ht="12.75" customHeight="1">
      <c r="B2" s="1" t="s">
        <v>38</v>
      </c>
      <c r="C2" s="55"/>
      <c r="D2" s="56"/>
      <c r="E2" s="56"/>
      <c r="F2" s="56"/>
      <c r="G2" s="56"/>
      <c r="P2" s="5"/>
      <c r="Q2" s="6">
        <f>Q$1</f>
        <v>0</v>
      </c>
      <c r="R2" s="6">
        <f>R$1</f>
        <v>0</v>
      </c>
      <c r="S2" s="6">
        <f>S$1</f>
        <v>0</v>
      </c>
      <c r="T2" s="6">
        <f>T$1</f>
        <v>0</v>
      </c>
      <c r="U2" s="6">
        <f>U$1</f>
        <v>0</v>
      </c>
      <c r="V2" s="5"/>
      <c r="W2" s="6">
        <f>W$1</f>
        <v>0</v>
      </c>
      <c r="X2" s="6">
        <f>X$1</f>
        <v>0</v>
      </c>
      <c r="Y2" s="6">
        <f>Y$1</f>
        <v>0</v>
      </c>
      <c r="Z2" s="6">
        <f>Z$1</f>
        <v>0</v>
      </c>
    </row>
    <row r="3" spans="2:7" ht="12.75" customHeight="1">
      <c r="B3" s="1" t="s">
        <v>40</v>
      </c>
      <c r="C3" s="57" t="s">
        <v>6</v>
      </c>
      <c r="D3" s="58"/>
      <c r="E3" s="58"/>
      <c r="F3" s="58"/>
      <c r="G3" s="58"/>
    </row>
    <row r="4" spans="2:7" ht="12.75" customHeight="1">
      <c r="B4" s="1" t="s">
        <v>41</v>
      </c>
      <c r="C4" s="57" t="s">
        <v>185</v>
      </c>
      <c r="D4" s="58"/>
      <c r="E4" s="58"/>
      <c r="F4" s="58"/>
      <c r="G4" s="58"/>
    </row>
    <row r="5" spans="2:7" ht="12.75" customHeight="1">
      <c r="B5" s="1" t="s">
        <v>42</v>
      </c>
      <c r="C5" s="57" t="s">
        <v>16</v>
      </c>
      <c r="D5" s="58"/>
      <c r="E5" s="58"/>
      <c r="F5" s="58"/>
      <c r="G5" s="58"/>
    </row>
    <row r="7" spans="1:28" ht="11.25" customHeight="1" thickBot="1">
      <c r="A7" s="64" t="s">
        <v>43</v>
      </c>
      <c r="B7" s="64" t="s">
        <v>44</v>
      </c>
      <c r="C7" s="64" t="s">
        <v>45</v>
      </c>
      <c r="D7" s="64" t="s">
        <v>46</v>
      </c>
      <c r="E7" s="64" t="s">
        <v>47</v>
      </c>
      <c r="F7" s="62" t="s">
        <v>48</v>
      </c>
      <c r="G7" s="62"/>
      <c r="H7" s="62"/>
      <c r="I7" s="62"/>
      <c r="J7" s="62"/>
      <c r="K7" s="62"/>
      <c r="L7" s="62"/>
      <c r="M7" s="62"/>
      <c r="N7" s="62"/>
      <c r="O7" s="62"/>
      <c r="P7" s="63" t="s">
        <v>49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1.25" customHeight="1" thickBot="1">
      <c r="A8" s="64"/>
      <c r="B8" s="64"/>
      <c r="C8" s="64"/>
      <c r="D8" s="64"/>
      <c r="E8" s="64"/>
      <c r="F8" s="7" t="s">
        <v>50</v>
      </c>
      <c r="G8" s="7" t="s">
        <v>51</v>
      </c>
      <c r="H8" s="7"/>
      <c r="I8" s="7"/>
      <c r="J8" s="7"/>
      <c r="K8" s="7"/>
      <c r="L8" s="7"/>
      <c r="M8" s="7"/>
      <c r="N8" s="7"/>
      <c r="O8" s="7"/>
      <c r="P8" s="8" t="s">
        <v>52</v>
      </c>
      <c r="Q8" s="8" t="s">
        <v>53</v>
      </c>
      <c r="R8" s="8" t="s">
        <v>54</v>
      </c>
      <c r="S8" s="8" t="s">
        <v>55</v>
      </c>
      <c r="T8" s="8" t="s">
        <v>56</v>
      </c>
      <c r="U8" s="8" t="s">
        <v>57</v>
      </c>
      <c r="V8" s="8" t="s">
        <v>58</v>
      </c>
      <c r="W8" s="8" t="s">
        <v>59</v>
      </c>
      <c r="X8" s="8" t="s">
        <v>60</v>
      </c>
      <c r="Y8" s="8" t="s">
        <v>61</v>
      </c>
      <c r="Z8" s="8" t="s">
        <v>62</v>
      </c>
      <c r="AA8" s="8" t="s">
        <v>63</v>
      </c>
      <c r="AB8" s="8" t="s">
        <v>64</v>
      </c>
    </row>
    <row r="9" ht="12.75" customHeight="1"/>
    <row r="10" spans="1:28" ht="18.75" customHeight="1">
      <c r="A10" s="9"/>
      <c r="B10" s="9" t="s">
        <v>65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>
        <v>1</v>
      </c>
      <c r="B11" s="10" t="s">
        <v>66</v>
      </c>
      <c r="C11" s="11" t="s">
        <v>67</v>
      </c>
      <c r="D11" s="10" t="s">
        <v>68</v>
      </c>
      <c r="E11" s="12">
        <v>7.15</v>
      </c>
      <c r="F11" s="13"/>
      <c r="G11" s="13">
        <f>E11*F11</f>
        <v>0</v>
      </c>
      <c r="H11" s="14"/>
      <c r="I11" s="14"/>
      <c r="J11" s="14"/>
      <c r="K11" s="14"/>
      <c r="L11" s="4"/>
      <c r="M11" s="4"/>
      <c r="N11" s="4"/>
      <c r="O11" s="4"/>
      <c r="P11" s="5" t="s">
        <v>69</v>
      </c>
      <c r="Q11" s="5"/>
      <c r="R11" s="5" t="s">
        <v>70</v>
      </c>
      <c r="S11" s="5" t="s">
        <v>71</v>
      </c>
      <c r="T11" s="5" t="s">
        <v>72</v>
      </c>
      <c r="U11" s="5"/>
      <c r="V11" s="5"/>
      <c r="W11" s="5"/>
      <c r="X11" s="5"/>
      <c r="Y11" s="5"/>
      <c r="Z11" s="5"/>
      <c r="AA11" s="15">
        <v>21</v>
      </c>
      <c r="AB11" s="5" t="s">
        <v>73</v>
      </c>
    </row>
    <row r="12" spans="1:28" ht="18.75" customHeight="1">
      <c r="A12" s="16" t="s">
        <v>19</v>
      </c>
      <c r="B12" s="9" t="s">
        <v>74</v>
      </c>
      <c r="C12" s="9"/>
      <c r="D12" s="9"/>
      <c r="E12" s="9"/>
      <c r="F12" s="9"/>
      <c r="G12" s="17">
        <f>SUMIF($P:$P,$Q12,G:G)</f>
        <v>0</v>
      </c>
      <c r="H12" s="9"/>
      <c r="I12" s="18"/>
      <c r="J12" s="9"/>
      <c r="K12" s="18"/>
      <c r="L12" s="9"/>
      <c r="M12" s="19"/>
      <c r="N12" s="9"/>
      <c r="O12" s="19"/>
      <c r="P12" s="5" t="s">
        <v>19</v>
      </c>
      <c r="Q12" s="5" t="s">
        <v>69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2.75" customHeight="1"/>
    <row r="14" spans="1:28" ht="18.75" customHeight="1">
      <c r="A14" s="9"/>
      <c r="B14" s="9" t="s">
        <v>75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>
        <v>2</v>
      </c>
      <c r="B15" s="10" t="s">
        <v>76</v>
      </c>
      <c r="C15" s="11" t="s">
        <v>77</v>
      </c>
      <c r="D15" s="10" t="s">
        <v>68</v>
      </c>
      <c r="E15" s="12">
        <v>7.15</v>
      </c>
      <c r="F15" s="13"/>
      <c r="G15" s="13">
        <f>E15*F15</f>
        <v>0</v>
      </c>
      <c r="H15" s="14"/>
      <c r="I15" s="14"/>
      <c r="J15" s="14"/>
      <c r="K15" s="14"/>
      <c r="L15" s="4"/>
      <c r="M15" s="4"/>
      <c r="N15" s="4"/>
      <c r="O15" s="4"/>
      <c r="P15" s="5" t="s">
        <v>78</v>
      </c>
      <c r="Q15" s="5"/>
      <c r="R15" s="5" t="s">
        <v>70</v>
      </c>
      <c r="S15" s="5" t="s">
        <v>71</v>
      </c>
      <c r="T15" s="5" t="s">
        <v>72</v>
      </c>
      <c r="U15" s="5"/>
      <c r="V15" s="5"/>
      <c r="W15" s="5"/>
      <c r="X15" s="5"/>
      <c r="Y15" s="5"/>
      <c r="Z15" s="5"/>
      <c r="AA15" s="15">
        <v>21</v>
      </c>
      <c r="AB15" s="5" t="s">
        <v>73</v>
      </c>
    </row>
    <row r="16" spans="1:28" ht="12.75">
      <c r="A16">
        <v>3</v>
      </c>
      <c r="B16" s="10" t="s">
        <v>79</v>
      </c>
      <c r="C16" s="11" t="s">
        <v>80</v>
      </c>
      <c r="D16" s="10" t="s">
        <v>68</v>
      </c>
      <c r="E16" s="12">
        <v>7.15</v>
      </c>
      <c r="F16" s="13"/>
      <c r="G16" s="13">
        <f>E16*F16</f>
        <v>0</v>
      </c>
      <c r="H16" s="14"/>
      <c r="I16" s="14"/>
      <c r="J16" s="14"/>
      <c r="K16" s="14"/>
      <c r="L16" s="4"/>
      <c r="M16" s="4"/>
      <c r="N16" s="4"/>
      <c r="O16" s="4"/>
      <c r="P16" s="5" t="s">
        <v>78</v>
      </c>
      <c r="Q16" s="5"/>
      <c r="R16" s="5" t="s">
        <v>70</v>
      </c>
      <c r="S16" s="5" t="s">
        <v>71</v>
      </c>
      <c r="T16" s="5" t="s">
        <v>72</v>
      </c>
      <c r="U16" s="5"/>
      <c r="V16" s="5"/>
      <c r="W16" s="5"/>
      <c r="X16" s="5"/>
      <c r="Y16" s="5"/>
      <c r="Z16" s="5"/>
      <c r="AA16" s="15">
        <v>21</v>
      </c>
      <c r="AB16" s="5" t="s">
        <v>73</v>
      </c>
    </row>
    <row r="17" spans="1:28" ht="18.75" customHeight="1">
      <c r="A17" s="16" t="s">
        <v>19</v>
      </c>
      <c r="B17" s="9" t="s">
        <v>81</v>
      </c>
      <c r="C17" s="9"/>
      <c r="D17" s="9"/>
      <c r="E17" s="9"/>
      <c r="F17" s="9"/>
      <c r="G17" s="17">
        <f>SUMIF($P:$P,$Q17,G:G)</f>
        <v>0</v>
      </c>
      <c r="H17" s="9"/>
      <c r="I17" s="18"/>
      <c r="J17" s="9"/>
      <c r="K17" s="18"/>
      <c r="L17" s="9"/>
      <c r="M17" s="19"/>
      <c r="N17" s="9"/>
      <c r="O17" s="19"/>
      <c r="P17" s="5" t="s">
        <v>19</v>
      </c>
      <c r="Q17" s="5" t="s">
        <v>78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2.75" customHeight="1"/>
    <row r="19" spans="1:28" ht="18.75" customHeight="1">
      <c r="A19" s="9"/>
      <c r="B19" s="9" t="s">
        <v>82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>
        <v>4</v>
      </c>
      <c r="B20" s="10" t="s">
        <v>83</v>
      </c>
      <c r="C20" s="11" t="s">
        <v>84</v>
      </c>
      <c r="D20" s="10" t="s">
        <v>68</v>
      </c>
      <c r="E20" s="12">
        <v>7.15</v>
      </c>
      <c r="F20" s="13"/>
      <c r="G20" s="13">
        <f>E20*F20</f>
        <v>0</v>
      </c>
      <c r="H20" s="14"/>
      <c r="I20" s="14"/>
      <c r="J20" s="14"/>
      <c r="K20" s="14"/>
      <c r="L20" s="4"/>
      <c r="M20" s="4"/>
      <c r="N20" s="4"/>
      <c r="O20" s="4"/>
      <c r="P20" s="5" t="s">
        <v>85</v>
      </c>
      <c r="Q20" s="5"/>
      <c r="R20" s="5" t="s">
        <v>70</v>
      </c>
      <c r="S20" s="5" t="s">
        <v>71</v>
      </c>
      <c r="T20" s="5" t="s">
        <v>72</v>
      </c>
      <c r="U20" s="5"/>
      <c r="V20" s="5"/>
      <c r="W20" s="5"/>
      <c r="X20" s="5"/>
      <c r="Y20" s="5"/>
      <c r="Z20" s="5"/>
      <c r="AA20" s="15">
        <v>21</v>
      </c>
      <c r="AB20" s="5" t="s">
        <v>73</v>
      </c>
    </row>
    <row r="21" spans="1:28" ht="18.75" customHeight="1">
      <c r="A21" s="16" t="s">
        <v>19</v>
      </c>
      <c r="B21" s="9" t="s">
        <v>86</v>
      </c>
      <c r="C21" s="9"/>
      <c r="D21" s="9"/>
      <c r="E21" s="9"/>
      <c r="F21" s="9"/>
      <c r="G21" s="17">
        <f>SUMIF($P:$P,$Q21,G:G)</f>
        <v>0</v>
      </c>
      <c r="H21" s="9"/>
      <c r="I21" s="18"/>
      <c r="J21" s="9"/>
      <c r="K21" s="18"/>
      <c r="L21" s="9"/>
      <c r="M21" s="19"/>
      <c r="N21" s="9"/>
      <c r="O21" s="19"/>
      <c r="P21" s="5" t="s">
        <v>19</v>
      </c>
      <c r="Q21" s="5" t="s">
        <v>85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2.75" customHeight="1"/>
    <row r="23" spans="1:28" ht="18.75" customHeight="1">
      <c r="A23" s="9"/>
      <c r="B23" s="9" t="s">
        <v>87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>
        <v>5</v>
      </c>
      <c r="B24" s="10" t="s">
        <v>88</v>
      </c>
      <c r="C24" s="11" t="s">
        <v>89</v>
      </c>
      <c r="D24" s="10" t="s">
        <v>68</v>
      </c>
      <c r="E24" s="12">
        <v>6.9</v>
      </c>
      <c r="F24" s="13"/>
      <c r="G24" s="13">
        <f>E24*F24</f>
        <v>0</v>
      </c>
      <c r="H24" s="14"/>
      <c r="I24" s="14"/>
      <c r="J24" s="14"/>
      <c r="K24" s="14"/>
      <c r="L24" s="4"/>
      <c r="M24" s="4"/>
      <c r="N24" s="4"/>
      <c r="O24" s="4"/>
      <c r="P24" s="5" t="s">
        <v>90</v>
      </c>
      <c r="Q24" s="5"/>
      <c r="R24" s="5" t="s">
        <v>70</v>
      </c>
      <c r="S24" s="5" t="s">
        <v>91</v>
      </c>
      <c r="T24" s="5" t="s">
        <v>92</v>
      </c>
      <c r="U24" s="5"/>
      <c r="V24" s="5"/>
      <c r="W24" s="5"/>
      <c r="X24" s="5"/>
      <c r="Y24" s="5"/>
      <c r="Z24" s="5"/>
      <c r="AA24" s="15">
        <v>21</v>
      </c>
      <c r="AB24" s="5" t="s">
        <v>73</v>
      </c>
    </row>
    <row r="25" spans="1:28" ht="12.75">
      <c r="A25">
        <v>6</v>
      </c>
      <c r="B25" s="10" t="s">
        <v>93</v>
      </c>
      <c r="C25" s="11" t="s">
        <v>94</v>
      </c>
      <c r="D25" s="10" t="s">
        <v>95</v>
      </c>
      <c r="E25" s="12">
        <v>29</v>
      </c>
      <c r="F25" s="13"/>
      <c r="G25" s="13">
        <f>E25*F25</f>
        <v>0</v>
      </c>
      <c r="H25" s="14"/>
      <c r="I25" s="14"/>
      <c r="J25" s="14"/>
      <c r="K25" s="14"/>
      <c r="L25" s="4"/>
      <c r="M25" s="4"/>
      <c r="N25" s="4"/>
      <c r="O25" s="4"/>
      <c r="P25" s="5" t="s">
        <v>90</v>
      </c>
      <c r="Q25" s="5"/>
      <c r="R25" s="5" t="s">
        <v>70</v>
      </c>
      <c r="S25" s="5" t="s">
        <v>96</v>
      </c>
      <c r="T25" s="5" t="s">
        <v>97</v>
      </c>
      <c r="U25" s="5"/>
      <c r="V25" s="5"/>
      <c r="W25" s="5"/>
      <c r="X25" s="5"/>
      <c r="Y25" s="5"/>
      <c r="Z25" s="5"/>
      <c r="AA25" s="15">
        <v>21</v>
      </c>
      <c r="AB25" s="5" t="s">
        <v>73</v>
      </c>
    </row>
    <row r="26" spans="1:28" ht="12.75">
      <c r="A26">
        <v>7</v>
      </c>
      <c r="B26" s="10" t="s">
        <v>98</v>
      </c>
      <c r="C26" s="11" t="s">
        <v>99</v>
      </c>
      <c r="D26" s="10" t="s">
        <v>100</v>
      </c>
      <c r="E26" s="12">
        <v>46.003098086</v>
      </c>
      <c r="F26" s="13"/>
      <c r="G26" s="13">
        <f>E26*F26</f>
        <v>0</v>
      </c>
      <c r="H26" s="14"/>
      <c r="I26" s="14"/>
      <c r="J26" s="14"/>
      <c r="K26" s="14"/>
      <c r="L26" s="4"/>
      <c r="M26" s="4"/>
      <c r="N26" s="4"/>
      <c r="O26" s="4"/>
      <c r="P26" s="5" t="s">
        <v>90</v>
      </c>
      <c r="Q26" s="5"/>
      <c r="R26" s="5" t="s">
        <v>70</v>
      </c>
      <c r="S26" s="5" t="s">
        <v>101</v>
      </c>
      <c r="T26" s="5" t="s">
        <v>102</v>
      </c>
      <c r="U26" s="5"/>
      <c r="V26" s="5"/>
      <c r="W26" s="5"/>
      <c r="X26" s="5"/>
      <c r="Y26" s="5"/>
      <c r="Z26" s="5"/>
      <c r="AA26" s="15">
        <v>21</v>
      </c>
      <c r="AB26" s="5" t="s">
        <v>73</v>
      </c>
    </row>
    <row r="27" spans="1:28" ht="18.75" customHeight="1">
      <c r="A27" s="16" t="s">
        <v>19</v>
      </c>
      <c r="B27" s="9" t="s">
        <v>103</v>
      </c>
      <c r="C27" s="9"/>
      <c r="D27" s="9"/>
      <c r="E27" s="9"/>
      <c r="F27" s="9"/>
      <c r="G27" s="17">
        <f>SUMIF($P:$P,$Q27,G:G)</f>
        <v>0</v>
      </c>
      <c r="H27" s="9"/>
      <c r="I27" s="18"/>
      <c r="J27" s="9"/>
      <c r="K27" s="18"/>
      <c r="L27" s="9"/>
      <c r="M27" s="19"/>
      <c r="N27" s="9"/>
      <c r="O27" s="19"/>
      <c r="P27" s="5" t="s">
        <v>19</v>
      </c>
      <c r="Q27" s="5" t="s">
        <v>90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2.75" customHeight="1"/>
    <row r="29" spans="1:28" ht="18.75" customHeight="1">
      <c r="A29" s="9"/>
      <c r="B29" s="9" t="s">
        <v>104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5.5">
      <c r="A30">
        <v>8</v>
      </c>
      <c r="B30" s="10" t="s">
        <v>105</v>
      </c>
      <c r="C30" s="11" t="s">
        <v>106</v>
      </c>
      <c r="D30" s="10" t="s">
        <v>95</v>
      </c>
      <c r="E30" s="12">
        <v>27.85</v>
      </c>
      <c r="F30" s="13"/>
      <c r="G30" s="13">
        <f aca="true" t="shared" si="0" ref="G30:G37">E30*F30</f>
        <v>0</v>
      </c>
      <c r="H30" s="14"/>
      <c r="I30" s="14"/>
      <c r="J30" s="14"/>
      <c r="K30" s="14"/>
      <c r="L30" s="4"/>
      <c r="M30" s="4"/>
      <c r="N30" s="4"/>
      <c r="O30" s="4"/>
      <c r="P30" s="5" t="s">
        <v>107</v>
      </c>
      <c r="Q30" s="5"/>
      <c r="R30" s="5" t="s">
        <v>70</v>
      </c>
      <c r="S30" s="5" t="s">
        <v>108</v>
      </c>
      <c r="T30" s="5" t="s">
        <v>109</v>
      </c>
      <c r="U30" s="5"/>
      <c r="V30" s="5"/>
      <c r="W30" s="5"/>
      <c r="X30" s="5"/>
      <c r="Y30" s="5"/>
      <c r="Z30" s="5"/>
      <c r="AA30" s="15">
        <v>21</v>
      </c>
      <c r="AB30" s="5" t="s">
        <v>73</v>
      </c>
    </row>
    <row r="31" spans="1:28" ht="12.75">
      <c r="A31">
        <v>9</v>
      </c>
      <c r="B31" s="10" t="s">
        <v>110</v>
      </c>
      <c r="C31" s="11" t="s">
        <v>111</v>
      </c>
      <c r="D31" s="10" t="s">
        <v>95</v>
      </c>
      <c r="E31" s="12">
        <v>127</v>
      </c>
      <c r="F31" s="13"/>
      <c r="G31" s="13">
        <f t="shared" si="0"/>
        <v>0</v>
      </c>
      <c r="H31" s="14"/>
      <c r="I31" s="14"/>
      <c r="J31" s="14"/>
      <c r="K31" s="14"/>
      <c r="L31" s="4"/>
      <c r="M31" s="4"/>
      <c r="N31" s="4"/>
      <c r="O31" s="4"/>
      <c r="P31" s="5" t="s">
        <v>107</v>
      </c>
      <c r="Q31" s="5"/>
      <c r="R31" s="5" t="s">
        <v>70</v>
      </c>
      <c r="S31" s="5" t="s">
        <v>108</v>
      </c>
      <c r="T31" s="5" t="s">
        <v>109</v>
      </c>
      <c r="U31" s="5"/>
      <c r="V31" s="5"/>
      <c r="W31" s="5"/>
      <c r="X31" s="5"/>
      <c r="Y31" s="5"/>
      <c r="Z31" s="5"/>
      <c r="AA31" s="15">
        <v>21</v>
      </c>
      <c r="AB31" s="5" t="s">
        <v>73</v>
      </c>
    </row>
    <row r="32" spans="1:28" ht="12.75">
      <c r="A32">
        <v>10</v>
      </c>
      <c r="B32" s="10" t="s">
        <v>112</v>
      </c>
      <c r="C32" s="11" t="s">
        <v>113</v>
      </c>
      <c r="D32" s="10" t="s">
        <v>114</v>
      </c>
      <c r="E32" s="12">
        <v>21</v>
      </c>
      <c r="F32" s="13"/>
      <c r="G32" s="13">
        <f t="shared" si="0"/>
        <v>0</v>
      </c>
      <c r="H32" s="14"/>
      <c r="I32" s="14"/>
      <c r="J32" s="14"/>
      <c r="K32" s="14"/>
      <c r="L32" s="4"/>
      <c r="M32" s="4"/>
      <c r="N32" s="4"/>
      <c r="O32" s="4"/>
      <c r="P32" s="5" t="s">
        <v>107</v>
      </c>
      <c r="Q32" s="5"/>
      <c r="R32" s="5" t="s">
        <v>70</v>
      </c>
      <c r="S32" s="5" t="s">
        <v>108</v>
      </c>
      <c r="T32" s="5" t="s">
        <v>109</v>
      </c>
      <c r="U32" s="5"/>
      <c r="V32" s="5"/>
      <c r="W32" s="5"/>
      <c r="X32" s="5"/>
      <c r="Y32" s="5"/>
      <c r="Z32" s="5"/>
      <c r="AA32" s="15">
        <v>21</v>
      </c>
      <c r="AB32" s="5" t="s">
        <v>73</v>
      </c>
    </row>
    <row r="33" spans="1:28" ht="25.5">
      <c r="A33">
        <v>11</v>
      </c>
      <c r="B33" s="10" t="s">
        <v>115</v>
      </c>
      <c r="C33" s="11" t="s">
        <v>116</v>
      </c>
      <c r="D33" s="10" t="s">
        <v>114</v>
      </c>
      <c r="E33" s="12">
        <v>226</v>
      </c>
      <c r="F33" s="13"/>
      <c r="G33" s="13">
        <f t="shared" si="0"/>
        <v>0</v>
      </c>
      <c r="H33" s="14"/>
      <c r="I33" s="14"/>
      <c r="J33" s="14"/>
      <c r="K33" s="14"/>
      <c r="L33" s="4"/>
      <c r="M33" s="4"/>
      <c r="N33" s="4"/>
      <c r="O33" s="4"/>
      <c r="P33" s="5" t="s">
        <v>107</v>
      </c>
      <c r="Q33" s="5"/>
      <c r="R33" s="5" t="s">
        <v>70</v>
      </c>
      <c r="S33" s="5" t="s">
        <v>108</v>
      </c>
      <c r="T33" s="5" t="s">
        <v>109</v>
      </c>
      <c r="U33" s="5"/>
      <c r="V33" s="5"/>
      <c r="W33" s="5"/>
      <c r="X33" s="5"/>
      <c r="Y33" s="5"/>
      <c r="Z33" s="5"/>
      <c r="AA33" s="15">
        <v>21</v>
      </c>
      <c r="AB33" s="5" t="s">
        <v>73</v>
      </c>
    </row>
    <row r="34" spans="1:28" ht="25.5">
      <c r="A34">
        <v>12</v>
      </c>
      <c r="B34" s="10" t="s">
        <v>115</v>
      </c>
      <c r="C34" s="11" t="s">
        <v>117</v>
      </c>
      <c r="D34" s="10" t="s">
        <v>114</v>
      </c>
      <c r="E34" s="12">
        <v>26</v>
      </c>
      <c r="F34" s="13"/>
      <c r="G34" s="13">
        <f t="shared" si="0"/>
        <v>0</v>
      </c>
      <c r="H34" s="14"/>
      <c r="I34" s="14"/>
      <c r="J34" s="14"/>
      <c r="K34" s="14"/>
      <c r="L34" s="4"/>
      <c r="M34" s="4"/>
      <c r="N34" s="4"/>
      <c r="O34" s="4"/>
      <c r="P34" s="5" t="s">
        <v>107</v>
      </c>
      <c r="Q34" s="5"/>
      <c r="R34" s="5" t="s">
        <v>70</v>
      </c>
      <c r="S34" s="5" t="s">
        <v>108</v>
      </c>
      <c r="T34" s="5" t="s">
        <v>109</v>
      </c>
      <c r="U34" s="5"/>
      <c r="V34" s="5"/>
      <c r="W34" s="5"/>
      <c r="X34" s="5"/>
      <c r="Y34" s="5"/>
      <c r="Z34" s="5"/>
      <c r="AA34" s="15">
        <v>21</v>
      </c>
      <c r="AB34" s="5" t="s">
        <v>73</v>
      </c>
    </row>
    <row r="35" spans="1:28" ht="25.5">
      <c r="A35">
        <v>13</v>
      </c>
      <c r="B35" s="10" t="s">
        <v>115</v>
      </c>
      <c r="C35" s="11" t="s">
        <v>118</v>
      </c>
      <c r="D35" s="10" t="s">
        <v>114</v>
      </c>
      <c r="E35" s="12">
        <v>16.9</v>
      </c>
      <c r="F35" s="13"/>
      <c r="G35" s="13">
        <f t="shared" si="0"/>
        <v>0</v>
      </c>
      <c r="H35" s="14"/>
      <c r="I35" s="14"/>
      <c r="J35" s="14"/>
      <c r="K35" s="14"/>
      <c r="L35" s="4"/>
      <c r="M35" s="4"/>
      <c r="N35" s="4"/>
      <c r="O35" s="4"/>
      <c r="P35" s="5" t="s">
        <v>107</v>
      </c>
      <c r="Q35" s="5"/>
      <c r="R35" s="5" t="s">
        <v>70</v>
      </c>
      <c r="S35" s="5" t="s">
        <v>108</v>
      </c>
      <c r="T35" s="5" t="s">
        <v>109</v>
      </c>
      <c r="U35" s="5"/>
      <c r="V35" s="5"/>
      <c r="W35" s="5"/>
      <c r="X35" s="5"/>
      <c r="Y35" s="5"/>
      <c r="Z35" s="5"/>
      <c r="AA35" s="15">
        <v>21</v>
      </c>
      <c r="AB35" s="5" t="s">
        <v>73</v>
      </c>
    </row>
    <row r="36" spans="1:28" ht="12.75">
      <c r="A36">
        <v>14</v>
      </c>
      <c r="B36" s="10" t="s">
        <v>119</v>
      </c>
      <c r="C36" s="11" t="s">
        <v>120</v>
      </c>
      <c r="D36" s="10" t="s">
        <v>114</v>
      </c>
      <c r="E36" s="12">
        <v>264</v>
      </c>
      <c r="F36" s="13"/>
      <c r="G36" s="13">
        <f t="shared" si="0"/>
        <v>0</v>
      </c>
      <c r="H36" s="14"/>
      <c r="I36" s="14"/>
      <c r="J36" s="14"/>
      <c r="K36" s="14"/>
      <c r="L36" s="4"/>
      <c r="M36" s="4"/>
      <c r="N36" s="4"/>
      <c r="O36" s="4"/>
      <c r="P36" s="5" t="s">
        <v>107</v>
      </c>
      <c r="Q36" s="5"/>
      <c r="R36" s="5" t="s">
        <v>70</v>
      </c>
      <c r="S36" s="5" t="s">
        <v>121</v>
      </c>
      <c r="T36" s="5" t="s">
        <v>122</v>
      </c>
      <c r="U36" s="5"/>
      <c r="V36" s="5"/>
      <c r="W36" s="5"/>
      <c r="X36" s="5"/>
      <c r="Y36" s="5"/>
      <c r="Z36" s="5"/>
      <c r="AA36" s="15">
        <v>21</v>
      </c>
      <c r="AB36" s="5" t="s">
        <v>73</v>
      </c>
    </row>
    <row r="37" spans="1:28" ht="12.75">
      <c r="A37">
        <v>15</v>
      </c>
      <c r="B37" s="10" t="s">
        <v>123</v>
      </c>
      <c r="C37" s="11" t="s">
        <v>124</v>
      </c>
      <c r="D37" s="10" t="s">
        <v>114</v>
      </c>
      <c r="E37" s="12">
        <v>264</v>
      </c>
      <c r="F37" s="13"/>
      <c r="G37" s="13">
        <f t="shared" si="0"/>
        <v>0</v>
      </c>
      <c r="H37" s="14"/>
      <c r="I37" s="14"/>
      <c r="J37" s="14"/>
      <c r="K37" s="14"/>
      <c r="L37" s="4"/>
      <c r="M37" s="4"/>
      <c r="N37" s="4"/>
      <c r="O37" s="4"/>
      <c r="P37" s="5" t="s">
        <v>107</v>
      </c>
      <c r="Q37" s="5"/>
      <c r="R37" s="5" t="s">
        <v>70</v>
      </c>
      <c r="S37" s="5" t="s">
        <v>121</v>
      </c>
      <c r="T37" s="5" t="s">
        <v>122</v>
      </c>
      <c r="U37" s="5"/>
      <c r="V37" s="5"/>
      <c r="W37" s="5"/>
      <c r="X37" s="5"/>
      <c r="Y37" s="5"/>
      <c r="Z37" s="5"/>
      <c r="AA37" s="15">
        <v>21</v>
      </c>
      <c r="AB37" s="5" t="s">
        <v>73</v>
      </c>
    </row>
    <row r="38" spans="1:28" ht="18.75" customHeight="1">
      <c r="A38" s="16" t="s">
        <v>19</v>
      </c>
      <c r="B38" s="9" t="s">
        <v>125</v>
      </c>
      <c r="C38" s="9"/>
      <c r="D38" s="9"/>
      <c r="E38" s="9"/>
      <c r="F38" s="9"/>
      <c r="G38" s="17">
        <f>SUMIF($P:$P,$Q38,G:G)</f>
        <v>0</v>
      </c>
      <c r="H38" s="9"/>
      <c r="I38" s="18"/>
      <c r="J38" s="9"/>
      <c r="K38" s="18"/>
      <c r="L38" s="9"/>
      <c r="M38" s="19"/>
      <c r="N38" s="9"/>
      <c r="O38" s="19"/>
      <c r="P38" s="5" t="s">
        <v>19</v>
      </c>
      <c r="Q38" s="5" t="s">
        <v>107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2.75" customHeight="1"/>
    <row r="40" spans="1:28" ht="18.75" customHeight="1">
      <c r="A40" s="9"/>
      <c r="B40" s="9" t="s">
        <v>126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>
        <v>16</v>
      </c>
      <c r="B41" s="10" t="s">
        <v>127</v>
      </c>
      <c r="C41" s="11" t="s">
        <v>128</v>
      </c>
      <c r="D41" s="10" t="s">
        <v>114</v>
      </c>
      <c r="E41" s="12">
        <v>278</v>
      </c>
      <c r="F41" s="13"/>
      <c r="G41" s="13">
        <f>E41*F41</f>
        <v>0</v>
      </c>
      <c r="H41" s="14"/>
      <c r="I41" s="14"/>
      <c r="J41" s="14"/>
      <c r="K41" s="14"/>
      <c r="L41" s="4"/>
      <c r="M41" s="4"/>
      <c r="N41" s="4"/>
      <c r="O41" s="4"/>
      <c r="P41" s="5" t="s">
        <v>129</v>
      </c>
      <c r="Q41" s="5"/>
      <c r="R41" s="5" t="s">
        <v>70</v>
      </c>
      <c r="S41" s="5" t="s">
        <v>130</v>
      </c>
      <c r="T41" s="5" t="s">
        <v>131</v>
      </c>
      <c r="U41" s="5"/>
      <c r="V41" s="5"/>
      <c r="W41" s="5"/>
      <c r="X41" s="5"/>
      <c r="Y41" s="5"/>
      <c r="Z41" s="5"/>
      <c r="AA41" s="15">
        <v>21</v>
      </c>
      <c r="AB41" s="5" t="s">
        <v>73</v>
      </c>
    </row>
    <row r="42" spans="1:28" ht="12.75">
      <c r="A42">
        <v>17</v>
      </c>
      <c r="B42" s="10" t="s">
        <v>132</v>
      </c>
      <c r="C42" s="11" t="s">
        <v>133</v>
      </c>
      <c r="D42" s="10" t="s">
        <v>114</v>
      </c>
      <c r="E42" s="12">
        <v>582</v>
      </c>
      <c r="F42" s="13"/>
      <c r="G42" s="13">
        <f>E42*F42</f>
        <v>0</v>
      </c>
      <c r="H42" s="14"/>
      <c r="I42" s="14"/>
      <c r="J42" s="14"/>
      <c r="K42" s="14"/>
      <c r="L42" s="4"/>
      <c r="M42" s="4"/>
      <c r="N42" s="4"/>
      <c r="O42" s="4"/>
      <c r="P42" s="5" t="s">
        <v>129</v>
      </c>
      <c r="Q42" s="5"/>
      <c r="R42" s="5" t="s">
        <v>70</v>
      </c>
      <c r="S42" s="5" t="s">
        <v>130</v>
      </c>
      <c r="T42" s="5" t="s">
        <v>131</v>
      </c>
      <c r="U42" s="5"/>
      <c r="V42" s="5"/>
      <c r="W42" s="5"/>
      <c r="X42" s="5"/>
      <c r="Y42" s="5"/>
      <c r="Z42" s="5"/>
      <c r="AA42" s="15">
        <v>21</v>
      </c>
      <c r="AB42" s="5" t="s">
        <v>73</v>
      </c>
    </row>
    <row r="43" spans="1:28" ht="12.75">
      <c r="A43">
        <v>18</v>
      </c>
      <c r="B43" s="10" t="s">
        <v>134</v>
      </c>
      <c r="C43" s="11" t="s">
        <v>135</v>
      </c>
      <c r="D43" s="10" t="s">
        <v>114</v>
      </c>
      <c r="E43" s="12">
        <v>278</v>
      </c>
      <c r="F43" s="13"/>
      <c r="G43" s="13">
        <f>E43*F43</f>
        <v>0</v>
      </c>
      <c r="H43" s="14"/>
      <c r="I43" s="14"/>
      <c r="J43" s="14"/>
      <c r="K43" s="14"/>
      <c r="L43" s="4"/>
      <c r="M43" s="4"/>
      <c r="N43" s="4"/>
      <c r="O43" s="4"/>
      <c r="P43" s="5" t="s">
        <v>129</v>
      </c>
      <c r="Q43" s="5"/>
      <c r="R43" s="5" t="s">
        <v>70</v>
      </c>
      <c r="S43" s="5" t="s">
        <v>130</v>
      </c>
      <c r="T43" s="5" t="s">
        <v>136</v>
      </c>
      <c r="U43" s="5"/>
      <c r="V43" s="5"/>
      <c r="W43" s="5"/>
      <c r="X43" s="5"/>
      <c r="Y43" s="5"/>
      <c r="Z43" s="5"/>
      <c r="AA43" s="15">
        <v>21</v>
      </c>
      <c r="AB43" s="5" t="s">
        <v>73</v>
      </c>
    </row>
    <row r="44" spans="1:28" ht="12.75">
      <c r="A44">
        <v>19</v>
      </c>
      <c r="B44" s="10" t="s">
        <v>137</v>
      </c>
      <c r="C44" s="11" t="s">
        <v>138</v>
      </c>
      <c r="D44" s="10" t="s">
        <v>114</v>
      </c>
      <c r="E44" s="12">
        <v>25</v>
      </c>
      <c r="F44" s="13"/>
      <c r="G44" s="13">
        <f>E44*F44</f>
        <v>0</v>
      </c>
      <c r="H44" s="14"/>
      <c r="I44" s="14"/>
      <c r="J44" s="14"/>
      <c r="K44" s="14"/>
      <c r="L44" s="4"/>
      <c r="M44" s="4"/>
      <c r="N44" s="4"/>
      <c r="O44" s="4"/>
      <c r="P44" s="5" t="s">
        <v>129</v>
      </c>
      <c r="Q44" s="5"/>
      <c r="R44" s="5" t="s">
        <v>70</v>
      </c>
      <c r="S44" s="5" t="s">
        <v>130</v>
      </c>
      <c r="T44" s="5" t="s">
        <v>131</v>
      </c>
      <c r="U44" s="5"/>
      <c r="V44" s="5"/>
      <c r="W44" s="5"/>
      <c r="X44" s="5"/>
      <c r="Y44" s="5"/>
      <c r="Z44" s="5"/>
      <c r="AA44" s="15">
        <v>21</v>
      </c>
      <c r="AB44" s="5" t="s">
        <v>73</v>
      </c>
    </row>
    <row r="45" spans="1:28" ht="18.75" customHeight="1">
      <c r="A45" s="16" t="s">
        <v>19</v>
      </c>
      <c r="B45" s="9" t="s">
        <v>139</v>
      </c>
      <c r="C45" s="9"/>
      <c r="D45" s="9"/>
      <c r="E45" s="9"/>
      <c r="F45" s="9"/>
      <c r="G45" s="17">
        <f>SUMIF($P:$P,$Q45,G:G)</f>
        <v>0</v>
      </c>
      <c r="H45" s="9"/>
      <c r="I45" s="18"/>
      <c r="J45" s="9"/>
      <c r="K45" s="18"/>
      <c r="L45" s="9"/>
      <c r="M45" s="19"/>
      <c r="N45" s="9"/>
      <c r="O45" s="19"/>
      <c r="P45" s="5" t="s">
        <v>19</v>
      </c>
      <c r="Q45" s="5" t="s">
        <v>129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/>
    <row r="47" spans="1:28" ht="18.75" customHeight="1">
      <c r="A47" s="9"/>
      <c r="B47" s="9" t="s">
        <v>140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>
        <v>20</v>
      </c>
      <c r="B48" s="10" t="s">
        <v>141</v>
      </c>
      <c r="C48" s="11" t="s">
        <v>142</v>
      </c>
      <c r="D48" s="10" t="s">
        <v>114</v>
      </c>
      <c r="E48" s="12">
        <v>264</v>
      </c>
      <c r="F48" s="13"/>
      <c r="G48" s="13">
        <f>E48*F48</f>
        <v>0</v>
      </c>
      <c r="H48" s="14"/>
      <c r="I48" s="14"/>
      <c r="J48" s="14"/>
      <c r="K48" s="14"/>
      <c r="L48" s="4"/>
      <c r="M48" s="4"/>
      <c r="N48" s="4"/>
      <c r="O48" s="4"/>
      <c r="P48" s="5" t="s">
        <v>143</v>
      </c>
      <c r="Q48" s="5"/>
      <c r="R48" s="5" t="s">
        <v>70</v>
      </c>
      <c r="S48" s="5" t="s">
        <v>144</v>
      </c>
      <c r="T48" s="5" t="s">
        <v>145</v>
      </c>
      <c r="U48" s="5"/>
      <c r="V48" s="5"/>
      <c r="W48" s="5"/>
      <c r="X48" s="5"/>
      <c r="Y48" s="5"/>
      <c r="Z48" s="5"/>
      <c r="AA48" s="15">
        <v>21</v>
      </c>
      <c r="AB48" s="5" t="s">
        <v>73</v>
      </c>
    </row>
    <row r="49" spans="1:28" ht="12.75">
      <c r="A49">
        <v>21</v>
      </c>
      <c r="B49" s="10" t="s">
        <v>146</v>
      </c>
      <c r="C49" s="11" t="s">
        <v>147</v>
      </c>
      <c r="D49" s="10" t="s">
        <v>114</v>
      </c>
      <c r="E49" s="12">
        <v>264</v>
      </c>
      <c r="F49" s="13"/>
      <c r="G49" s="13">
        <f>E49*F49</f>
        <v>0</v>
      </c>
      <c r="H49" s="14"/>
      <c r="I49" s="14"/>
      <c r="J49" s="14"/>
      <c r="K49" s="14"/>
      <c r="L49" s="4"/>
      <c r="M49" s="4"/>
      <c r="N49" s="4"/>
      <c r="O49" s="4"/>
      <c r="P49" s="5" t="s">
        <v>143</v>
      </c>
      <c r="Q49" s="5"/>
      <c r="R49" s="5" t="s">
        <v>70</v>
      </c>
      <c r="S49" s="5" t="s">
        <v>144</v>
      </c>
      <c r="T49" s="5" t="s">
        <v>145</v>
      </c>
      <c r="U49" s="5"/>
      <c r="V49" s="5"/>
      <c r="W49" s="5"/>
      <c r="X49" s="5"/>
      <c r="Y49" s="5"/>
      <c r="Z49" s="5"/>
      <c r="AA49" s="15">
        <v>21</v>
      </c>
      <c r="AB49" s="5" t="s">
        <v>73</v>
      </c>
    </row>
    <row r="50" spans="1:28" ht="18.75" customHeight="1">
      <c r="A50" s="16" t="s">
        <v>19</v>
      </c>
      <c r="B50" s="9" t="s">
        <v>148</v>
      </c>
      <c r="C50" s="9"/>
      <c r="D50" s="9"/>
      <c r="E50" s="9"/>
      <c r="F50" s="9"/>
      <c r="G50" s="17">
        <f>SUMIF($P:$P,$Q50,G:G)</f>
        <v>0</v>
      </c>
      <c r="H50" s="9"/>
      <c r="I50" s="18"/>
      <c r="J50" s="9"/>
      <c r="K50" s="18"/>
      <c r="L50" s="9"/>
      <c r="M50" s="19"/>
      <c r="N50" s="9"/>
      <c r="O50" s="19"/>
      <c r="P50" s="5" t="s">
        <v>19</v>
      </c>
      <c r="Q50" s="5" t="s">
        <v>143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/>
    <row r="52" spans="1:28" ht="18.75" customHeight="1">
      <c r="A52" s="9"/>
      <c r="B52" s="9" t="s">
        <v>149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>
        <v>22</v>
      </c>
      <c r="B53" s="10" t="s">
        <v>150</v>
      </c>
      <c r="C53" s="11" t="s">
        <v>151</v>
      </c>
      <c r="D53" s="10" t="s">
        <v>100</v>
      </c>
      <c r="E53" s="12">
        <v>19.272</v>
      </c>
      <c r="F53" s="13"/>
      <c r="G53" s="13">
        <f>E53*F53</f>
        <v>0</v>
      </c>
      <c r="H53" s="14"/>
      <c r="I53" s="14"/>
      <c r="J53" s="14"/>
      <c r="K53" s="14"/>
      <c r="L53" s="4"/>
      <c r="M53" s="4"/>
      <c r="N53" s="4"/>
      <c r="O53" s="4"/>
      <c r="P53" s="5" t="s">
        <v>152</v>
      </c>
      <c r="Q53" s="5"/>
      <c r="R53" s="5" t="s">
        <v>70</v>
      </c>
      <c r="S53" s="5" t="s">
        <v>144</v>
      </c>
      <c r="T53" s="5" t="s">
        <v>145</v>
      </c>
      <c r="U53" s="5"/>
      <c r="V53" s="5"/>
      <c r="W53" s="5"/>
      <c r="X53" s="5"/>
      <c r="Y53" s="5"/>
      <c r="Z53" s="5"/>
      <c r="AA53" s="15">
        <v>21</v>
      </c>
      <c r="AB53" s="5" t="s">
        <v>73</v>
      </c>
    </row>
    <row r="54" spans="1:28" ht="12.75">
      <c r="A54">
        <v>23</v>
      </c>
      <c r="B54" s="10" t="s">
        <v>153</v>
      </c>
      <c r="C54" s="11" t="s">
        <v>154</v>
      </c>
      <c r="D54" s="10" t="s">
        <v>100</v>
      </c>
      <c r="E54" s="12">
        <v>19.272</v>
      </c>
      <c r="F54" s="13"/>
      <c r="G54" s="13">
        <f>E54*F54</f>
        <v>0</v>
      </c>
      <c r="H54" s="14"/>
      <c r="I54" s="14"/>
      <c r="J54" s="14"/>
      <c r="K54" s="14"/>
      <c r="L54" s="4"/>
      <c r="M54" s="4"/>
      <c r="N54" s="4"/>
      <c r="O54" s="4"/>
      <c r="P54" s="5" t="s">
        <v>152</v>
      </c>
      <c r="Q54" s="5"/>
      <c r="R54" s="5" t="s">
        <v>70</v>
      </c>
      <c r="S54" s="5" t="s">
        <v>144</v>
      </c>
      <c r="T54" s="5" t="s">
        <v>145</v>
      </c>
      <c r="U54" s="5"/>
      <c r="V54" s="5"/>
      <c r="W54" s="5"/>
      <c r="X54" s="5"/>
      <c r="Y54" s="5"/>
      <c r="Z54" s="5"/>
      <c r="AA54" s="15">
        <v>21</v>
      </c>
      <c r="AB54" s="5" t="s">
        <v>73</v>
      </c>
    </row>
    <row r="55" spans="1:28" ht="12.75">
      <c r="A55">
        <v>24</v>
      </c>
      <c r="B55" s="10" t="s">
        <v>155</v>
      </c>
      <c r="C55" s="11" t="s">
        <v>156</v>
      </c>
      <c r="D55" s="10" t="s">
        <v>100</v>
      </c>
      <c r="E55" s="12">
        <v>19.272</v>
      </c>
      <c r="F55" s="13"/>
      <c r="G55" s="13">
        <f>E55*F55</f>
        <v>0</v>
      </c>
      <c r="H55" s="14"/>
      <c r="I55" s="14"/>
      <c r="J55" s="14"/>
      <c r="K55" s="14"/>
      <c r="L55" s="4"/>
      <c r="M55" s="4"/>
      <c r="N55" s="4"/>
      <c r="O55" s="4"/>
      <c r="P55" s="5" t="s">
        <v>152</v>
      </c>
      <c r="Q55" s="5"/>
      <c r="R55" s="5" t="s">
        <v>70</v>
      </c>
      <c r="S55" s="5" t="s">
        <v>144</v>
      </c>
      <c r="T55" s="5" t="s">
        <v>145</v>
      </c>
      <c r="U55" s="5"/>
      <c r="V55" s="5"/>
      <c r="W55" s="5"/>
      <c r="X55" s="5"/>
      <c r="Y55" s="5"/>
      <c r="Z55" s="5"/>
      <c r="AA55" s="15">
        <v>21</v>
      </c>
      <c r="AB55" s="5" t="s">
        <v>73</v>
      </c>
    </row>
    <row r="56" spans="1:28" ht="18.75" customHeight="1">
      <c r="A56" s="16" t="s">
        <v>19</v>
      </c>
      <c r="B56" s="9" t="s">
        <v>157</v>
      </c>
      <c r="C56" s="9"/>
      <c r="D56" s="9"/>
      <c r="E56" s="9"/>
      <c r="F56" s="9"/>
      <c r="G56" s="17">
        <f>SUMIF($P:$P,$Q56,G:G)</f>
        <v>0</v>
      </c>
      <c r="H56" s="9"/>
      <c r="I56" s="18"/>
      <c r="J56" s="9"/>
      <c r="K56" s="18"/>
      <c r="L56" s="9"/>
      <c r="M56" s="19"/>
      <c r="N56" s="9"/>
      <c r="O56" s="19"/>
      <c r="P56" s="5" t="s">
        <v>19</v>
      </c>
      <c r="Q56" s="5" t="s">
        <v>152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 thickBot="1"/>
    <row r="58" spans="1:28" ht="18.75" customHeight="1">
      <c r="A58" s="20" t="s">
        <v>19</v>
      </c>
      <c r="B58" s="21"/>
      <c r="C58" s="21"/>
      <c r="D58" s="21"/>
      <c r="E58" s="21"/>
      <c r="F58" s="21"/>
      <c r="G58" s="22">
        <f>SUMIF($P:$P,"S",G:G)</f>
        <v>0</v>
      </c>
      <c r="H58" s="21"/>
      <c r="I58" s="23"/>
      <c r="J58" s="21"/>
      <c r="K58" s="23"/>
      <c r="L58" s="21"/>
      <c r="M58" s="24"/>
      <c r="N58" s="21"/>
      <c r="O58" s="2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61" spans="1:5" ht="18.75" customHeight="1" thickBot="1">
      <c r="A61" s="60" t="s">
        <v>158</v>
      </c>
      <c r="B61" s="60"/>
      <c r="C61" s="60"/>
      <c r="D61" s="60"/>
      <c r="E61" s="60"/>
    </row>
    <row r="62" spans="2:5" ht="12.75">
      <c r="B62" s="10" t="s">
        <v>159</v>
      </c>
      <c r="C62" s="61" t="s">
        <v>160</v>
      </c>
      <c r="D62" s="61"/>
      <c r="E62" s="13">
        <f>$G$12</f>
        <v>0</v>
      </c>
    </row>
    <row r="63" spans="2:5" ht="12.75">
      <c r="B63" s="10" t="s">
        <v>161</v>
      </c>
      <c r="C63" s="59" t="s">
        <v>162</v>
      </c>
      <c r="D63" s="59"/>
      <c r="E63" s="13">
        <f>$G$17</f>
        <v>0</v>
      </c>
    </row>
    <row r="64" spans="2:5" ht="12.75">
      <c r="B64" s="10" t="s">
        <v>163</v>
      </c>
      <c r="C64" s="59" t="s">
        <v>164</v>
      </c>
      <c r="D64" s="59"/>
      <c r="E64" s="13">
        <f>$G$21</f>
        <v>0</v>
      </c>
    </row>
    <row r="65" spans="2:5" ht="12.75">
      <c r="B65" s="10" t="s">
        <v>165</v>
      </c>
      <c r="C65" s="59" t="s">
        <v>166</v>
      </c>
      <c r="D65" s="59"/>
      <c r="E65" s="13">
        <f>$G$27</f>
        <v>0</v>
      </c>
    </row>
    <row r="66" spans="2:5" ht="12.75">
      <c r="B66" s="10" t="s">
        <v>167</v>
      </c>
      <c r="C66" s="59" t="s">
        <v>168</v>
      </c>
      <c r="D66" s="59"/>
      <c r="E66" s="13">
        <f>$G$38</f>
        <v>0</v>
      </c>
    </row>
    <row r="67" spans="2:5" ht="12.75">
      <c r="B67" s="10" t="s">
        <v>169</v>
      </c>
      <c r="C67" s="59" t="s">
        <v>170</v>
      </c>
      <c r="D67" s="59"/>
      <c r="E67" s="13">
        <f>$G$45</f>
        <v>0</v>
      </c>
    </row>
    <row r="68" spans="2:5" ht="12.75">
      <c r="B68" s="10" t="s">
        <v>171</v>
      </c>
      <c r="C68" s="59" t="s">
        <v>172</v>
      </c>
      <c r="D68" s="59"/>
      <c r="E68" s="13">
        <f>$G$50</f>
        <v>0</v>
      </c>
    </row>
    <row r="69" spans="2:5" ht="13.5" thickBot="1">
      <c r="B69" s="10" t="s">
        <v>173</v>
      </c>
      <c r="C69" s="59" t="s">
        <v>174</v>
      </c>
      <c r="D69" s="59"/>
      <c r="E69" s="13">
        <f>$G$56</f>
        <v>0</v>
      </c>
    </row>
    <row r="70" spans="1:5" ht="18.75" customHeight="1">
      <c r="A70" s="20" t="s">
        <v>19</v>
      </c>
      <c r="B70" s="21"/>
      <c r="C70" s="21"/>
      <c r="D70" s="21"/>
      <c r="E70" s="22">
        <f>SUM($E$62:$E$69)</f>
        <v>0</v>
      </c>
    </row>
  </sheetData>
  <sheetProtection/>
  <mergeCells count="25">
    <mergeCell ref="A1:O1"/>
    <mergeCell ref="C2:G2"/>
    <mergeCell ref="C3:G3"/>
    <mergeCell ref="C4:G4"/>
    <mergeCell ref="C5:G5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AB7"/>
    <mergeCell ref="C67:D67"/>
    <mergeCell ref="C68:D68"/>
    <mergeCell ref="C69:D69"/>
    <mergeCell ref="A61:E61"/>
    <mergeCell ref="C62:D62"/>
    <mergeCell ref="C63:D63"/>
    <mergeCell ref="C64:D64"/>
    <mergeCell ref="C65:D65"/>
    <mergeCell ref="C66:D66"/>
  </mergeCells>
  <printOptions/>
  <pageMargins left="0.787401575" right="0.59" top="0.984251969" bottom="0.984251969" header="0.4921259845" footer="0.4921259845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tabSelected="1" view="pageBreakPreview" zoomScaleSheetLayoutView="100" zoomScalePageLayoutView="0" workbookViewId="0" topLeftCell="A1">
      <selection activeCell="C4" sqref="C4:G4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5" t="s">
        <v>36</v>
      </c>
      <c r="Q1" s="6">
        <f>SUMIF($AB:$AB,"sp",$G:$G)</f>
        <v>0</v>
      </c>
      <c r="R1" s="6">
        <f>SUMIF($AB:$AB,"spec",$G:$G)</f>
        <v>0</v>
      </c>
      <c r="S1" s="6">
        <f>SUMIF($AB:$AB,"str",$G:$G)</f>
        <v>0</v>
      </c>
      <c r="T1" s="6">
        <f>SUMIF($AB:$AB,"hzs",$G:$G)</f>
        <v>0</v>
      </c>
      <c r="U1" s="6">
        <f>SUMIF($AB:$AB,"ost",$G:$G)</f>
        <v>0</v>
      </c>
      <c r="V1" s="5" t="s">
        <v>37</v>
      </c>
      <c r="W1" s="6">
        <f>SUMIF($AA:$AA,21,$G:$G)</f>
        <v>0</v>
      </c>
      <c r="X1" s="6">
        <f>SUMIF($AA:$AA,-1,$G:$G)</f>
        <v>0</v>
      </c>
      <c r="Y1" s="6">
        <f>SUMIF($AA:$AA,-1,$G:$G)</f>
        <v>0</v>
      </c>
      <c r="Z1" s="6">
        <f>SUMIF($AA:$AA,-1,$G:$G)</f>
        <v>0</v>
      </c>
    </row>
    <row r="2" spans="2:7" ht="12.75" customHeight="1">
      <c r="B2" s="1" t="s">
        <v>38</v>
      </c>
      <c r="C2" s="55" t="s">
        <v>39</v>
      </c>
      <c r="D2" s="56"/>
      <c r="E2" s="56"/>
      <c r="F2" s="56"/>
      <c r="G2" s="56"/>
    </row>
    <row r="3" spans="2:26" ht="12.75" customHeight="1">
      <c r="B3" s="1" t="s">
        <v>40</v>
      </c>
      <c r="C3" s="57" t="s">
        <v>6</v>
      </c>
      <c r="D3" s="58"/>
      <c r="E3" s="58"/>
      <c r="F3" s="58"/>
      <c r="G3" s="58"/>
      <c r="P3" s="5"/>
      <c r="Q3" s="6">
        <f>Q$1</f>
        <v>0</v>
      </c>
      <c r="R3" s="6">
        <f>R$1</f>
        <v>0</v>
      </c>
      <c r="S3" s="6">
        <f>S$1</f>
        <v>0</v>
      </c>
      <c r="T3" s="6">
        <f>T$1</f>
        <v>0</v>
      </c>
      <c r="U3" s="6">
        <f>U$1</f>
        <v>0</v>
      </c>
      <c r="V3" s="5"/>
      <c r="W3" s="6">
        <f>W$1</f>
        <v>0</v>
      </c>
      <c r="X3" s="6">
        <f>X$1</f>
        <v>0</v>
      </c>
      <c r="Y3" s="6">
        <f>Y$1</f>
        <v>0</v>
      </c>
      <c r="Z3" s="6">
        <f>Z$1</f>
        <v>0</v>
      </c>
    </row>
    <row r="4" spans="2:7" ht="12.75" customHeight="1">
      <c r="B4" s="1" t="s">
        <v>41</v>
      </c>
      <c r="C4" s="57" t="s">
        <v>185</v>
      </c>
      <c r="D4" s="58"/>
      <c r="E4" s="58"/>
      <c r="F4" s="58"/>
      <c r="G4" s="58"/>
    </row>
    <row r="5" spans="2:7" ht="12.75" customHeight="1">
      <c r="B5" s="1" t="s">
        <v>42</v>
      </c>
      <c r="C5" s="57" t="s">
        <v>17</v>
      </c>
      <c r="D5" s="58"/>
      <c r="E5" s="58"/>
      <c r="F5" s="58"/>
      <c r="G5" s="58"/>
    </row>
    <row r="7" spans="1:28" ht="11.25" customHeight="1" thickBot="1">
      <c r="A7" s="64" t="s">
        <v>43</v>
      </c>
      <c r="B7" s="64" t="s">
        <v>44</v>
      </c>
      <c r="C7" s="64" t="s">
        <v>45</v>
      </c>
      <c r="D7" s="64" t="s">
        <v>46</v>
      </c>
      <c r="E7" s="64" t="s">
        <v>47</v>
      </c>
      <c r="F7" s="62" t="s">
        <v>48</v>
      </c>
      <c r="G7" s="62"/>
      <c r="H7" s="62"/>
      <c r="I7" s="62"/>
      <c r="J7" s="62"/>
      <c r="K7" s="62"/>
      <c r="L7" s="62"/>
      <c r="M7" s="62"/>
      <c r="N7" s="62"/>
      <c r="O7" s="62"/>
      <c r="P7" s="63" t="s">
        <v>49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1.25" customHeight="1" thickBot="1">
      <c r="A8" s="64"/>
      <c r="B8" s="64"/>
      <c r="C8" s="64"/>
      <c r="D8" s="64"/>
      <c r="E8" s="64"/>
      <c r="F8" s="7" t="s">
        <v>50</v>
      </c>
      <c r="G8" s="7" t="s">
        <v>51</v>
      </c>
      <c r="H8" s="7"/>
      <c r="I8" s="7"/>
      <c r="J8" s="7"/>
      <c r="K8" s="7"/>
      <c r="L8" s="7"/>
      <c r="M8" s="7"/>
      <c r="N8" s="7"/>
      <c r="O8" s="7"/>
      <c r="P8" s="8" t="s">
        <v>52</v>
      </c>
      <c r="Q8" s="8" t="s">
        <v>53</v>
      </c>
      <c r="R8" s="8" t="s">
        <v>54</v>
      </c>
      <c r="S8" s="8" t="s">
        <v>55</v>
      </c>
      <c r="T8" s="8" t="s">
        <v>56</v>
      </c>
      <c r="U8" s="8" t="s">
        <v>57</v>
      </c>
      <c r="V8" s="8" t="s">
        <v>58</v>
      </c>
      <c r="W8" s="8" t="s">
        <v>59</v>
      </c>
      <c r="X8" s="8" t="s">
        <v>60</v>
      </c>
      <c r="Y8" s="8" t="s">
        <v>61</v>
      </c>
      <c r="Z8" s="8" t="s">
        <v>62</v>
      </c>
      <c r="AA8" s="8" t="s">
        <v>63</v>
      </c>
      <c r="AB8" s="8" t="s">
        <v>64</v>
      </c>
    </row>
    <row r="9" ht="12.75" customHeight="1"/>
    <row r="10" spans="1:28" ht="18.75" customHeight="1">
      <c r="A10" s="9"/>
      <c r="B10" s="9" t="s">
        <v>175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>
        <v>1</v>
      </c>
      <c r="B11" s="10" t="s">
        <v>176</v>
      </c>
      <c r="C11" s="11" t="s">
        <v>177</v>
      </c>
      <c r="D11" s="10" t="s">
        <v>114</v>
      </c>
      <c r="E11" s="12">
        <v>264</v>
      </c>
      <c r="F11" s="13"/>
      <c r="G11" s="13">
        <f>E11*F11</f>
        <v>0</v>
      </c>
      <c r="H11" s="14"/>
      <c r="I11" s="14"/>
      <c r="J11" s="14"/>
      <c r="K11" s="14"/>
      <c r="L11" s="4"/>
      <c r="M11" s="4"/>
      <c r="N11" s="4"/>
      <c r="O11" s="4"/>
      <c r="P11" s="5" t="s">
        <v>178</v>
      </c>
      <c r="Q11" s="5"/>
      <c r="R11" s="5" t="s">
        <v>179</v>
      </c>
      <c r="S11" s="5" t="s">
        <v>180</v>
      </c>
      <c r="T11" s="5" t="s">
        <v>181</v>
      </c>
      <c r="U11" s="5"/>
      <c r="V11" s="5"/>
      <c r="W11" s="5"/>
      <c r="X11" s="5"/>
      <c r="Y11" s="5"/>
      <c r="Z11" s="5"/>
      <c r="AA11" s="15">
        <v>21</v>
      </c>
      <c r="AB11" s="5" t="s">
        <v>73</v>
      </c>
    </row>
    <row r="12" spans="1:28" ht="18.75" customHeight="1">
      <c r="A12" s="16" t="s">
        <v>19</v>
      </c>
      <c r="B12" s="9" t="s">
        <v>182</v>
      </c>
      <c r="C12" s="9"/>
      <c r="D12" s="9"/>
      <c r="E12" s="9"/>
      <c r="F12" s="9"/>
      <c r="G12" s="17">
        <f>SUMIF($P:$P,$Q12,G:G)</f>
        <v>0</v>
      </c>
      <c r="H12" s="9"/>
      <c r="I12" s="18"/>
      <c r="J12" s="9"/>
      <c r="K12" s="18"/>
      <c r="L12" s="9"/>
      <c r="M12" s="19"/>
      <c r="N12" s="9"/>
      <c r="O12" s="19"/>
      <c r="P12" s="5" t="s">
        <v>19</v>
      </c>
      <c r="Q12" s="5" t="s">
        <v>178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2.75" customHeight="1" thickBot="1"/>
    <row r="14" spans="1:28" ht="18.75" customHeight="1">
      <c r="A14" s="20" t="s">
        <v>19</v>
      </c>
      <c r="B14" s="21"/>
      <c r="C14" s="21"/>
      <c r="D14" s="21"/>
      <c r="E14" s="21"/>
      <c r="F14" s="21"/>
      <c r="G14" s="22">
        <f>SUMIF($P:$P,"S",G:G)</f>
        <v>0</v>
      </c>
      <c r="H14" s="21"/>
      <c r="I14" s="23"/>
      <c r="J14" s="21"/>
      <c r="K14" s="23"/>
      <c r="L14" s="21"/>
      <c r="M14" s="24"/>
      <c r="N14" s="21"/>
      <c r="O14" s="2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7" spans="1:5" ht="18.75" customHeight="1" thickBot="1">
      <c r="A17" s="60" t="s">
        <v>158</v>
      </c>
      <c r="B17" s="60"/>
      <c r="C17" s="60"/>
      <c r="D17" s="60"/>
      <c r="E17" s="60"/>
    </row>
    <row r="18" spans="2:5" ht="13.5" thickBot="1">
      <c r="B18" s="10" t="s">
        <v>183</v>
      </c>
      <c r="C18" s="61" t="s">
        <v>184</v>
      </c>
      <c r="D18" s="61"/>
      <c r="E18" s="13">
        <f>$G$12</f>
        <v>0</v>
      </c>
    </row>
    <row r="19" spans="1:5" ht="18.75" customHeight="1">
      <c r="A19" s="20" t="s">
        <v>19</v>
      </c>
      <c r="B19" s="21"/>
      <c r="C19" s="21"/>
      <c r="D19" s="21"/>
      <c r="E19" s="22">
        <f>SUM($E$18:$E$18)</f>
        <v>0</v>
      </c>
    </row>
  </sheetData>
  <sheetProtection/>
  <mergeCells count="18">
    <mergeCell ref="N7:O7"/>
    <mergeCell ref="P7:AB7"/>
    <mergeCell ref="A1:O1"/>
    <mergeCell ref="C2:G2"/>
    <mergeCell ref="C3:G3"/>
    <mergeCell ref="C4:G4"/>
    <mergeCell ref="C5:G5"/>
    <mergeCell ref="A7:A8"/>
    <mergeCell ref="B7:B8"/>
    <mergeCell ref="C7:C8"/>
    <mergeCell ref="A17:E17"/>
    <mergeCell ref="C18:D18"/>
    <mergeCell ref="F7:G7"/>
    <mergeCell ref="H7:I7"/>
    <mergeCell ref="J7:K7"/>
    <mergeCell ref="L7:M7"/>
    <mergeCell ref="D7:D8"/>
    <mergeCell ref="E7:E8"/>
  </mergeCells>
  <printOptions/>
  <pageMargins left="0.787401575" right="0.59" top="0.984251969" bottom="0.984251969" header="0.4921259845" footer="0.4921259845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2013-02-19T07:43:27Z</dcterms:created>
  <dcterms:modified xsi:type="dcterms:W3CDTF">2013-02-22T11:51:04Z</dcterms:modified>
  <cp:category/>
  <cp:version/>
  <cp:contentType/>
  <cp:contentStatus/>
</cp:coreProperties>
</file>